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9005"/>
  <workbookPr showInkAnnotation="0" autoCompressPictures="0"/>
  <mc:AlternateContent xmlns:mc="http://schemas.openxmlformats.org/markup-compatibility/2006">
    <mc:Choice Requires="x15">
      <x15ac:absPath xmlns:x15ac="http://schemas.microsoft.com/office/spreadsheetml/2010/11/ac" url="/Users/eleni.karali/Documents/Work/LIFE - IP 4/LIFE-IP Material/Deliverables/Πίνακες Μέτρων/"/>
    </mc:Choice>
  </mc:AlternateContent>
  <bookViews>
    <workbookView xWindow="0" yWindow="460" windowWidth="28800" windowHeight="16480" tabRatio="736" activeTab="2"/>
  </bookViews>
  <sheets>
    <sheet name="Μέτρα Προτεραιότητας E.1" sheetId="1" r:id="rId1"/>
    <sheet name="Μέτρα Προτεραιότητας E.2Α" sheetId="6" r:id="rId2"/>
    <sheet name="Μέτρα Προτεραιότητας E.2Β" sheetId="7" r:id="rId3"/>
    <sheet name="Μέτρα Προτεραιότητας E.3" sheetId="8" r:id="rId4"/>
    <sheet name="lists" sheetId="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ΘΕΣΣΑΛΙΑΣ" localSheetId="4">lists!$A$16:$A$30</definedName>
    <definedName name="ΘΕΣΣΑΛΙΑΣ">lists!$A$16:$A$30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5" i="7" l="1"/>
  <c r="E24" i="7"/>
  <c r="E156" i="6"/>
  <c r="E265" i="1"/>
  <c r="E250" i="1"/>
  <c r="E248" i="1"/>
  <c r="E245" i="1"/>
  <c r="D177" i="1"/>
  <c r="D176" i="1"/>
  <c r="F58" i="8"/>
  <c r="E105" i="6"/>
  <c r="E171" i="1"/>
  <c r="E170" i="1"/>
  <c r="F51" i="8"/>
  <c r="F50" i="8"/>
  <c r="E81" i="6"/>
  <c r="E80" i="6"/>
  <c r="E79" i="6"/>
  <c r="E78" i="6"/>
  <c r="E77" i="6"/>
  <c r="E76" i="6"/>
  <c r="E75" i="6"/>
  <c r="E74" i="6"/>
  <c r="E73" i="6"/>
  <c r="E72" i="6"/>
  <c r="E71" i="6"/>
  <c r="E70" i="6"/>
  <c r="E119" i="1"/>
  <c r="E116" i="1"/>
  <c r="E115" i="1"/>
  <c r="E109" i="1"/>
  <c r="E108" i="1"/>
  <c r="E107" i="1"/>
  <c r="F48" i="8"/>
  <c r="F47" i="8"/>
  <c r="F45" i="8"/>
  <c r="F44" i="8"/>
  <c r="G86" i="1"/>
  <c r="E78" i="1"/>
  <c r="E77" i="1"/>
  <c r="E76" i="1"/>
  <c r="E75" i="1"/>
  <c r="E74" i="1"/>
  <c r="E73" i="1"/>
  <c r="E72" i="1"/>
  <c r="E71" i="1"/>
  <c r="E70" i="1"/>
  <c r="E69" i="1"/>
  <c r="G63" i="1"/>
  <c r="G64" i="1"/>
  <c r="C63" i="1"/>
  <c r="C64" i="1"/>
  <c r="B63" i="1"/>
  <c r="B64" i="1"/>
  <c r="E62" i="1"/>
  <c r="E26" i="6"/>
  <c r="E11" i="6"/>
  <c r="E8" i="6"/>
  <c r="E23" i="1"/>
  <c r="E4" i="6"/>
  <c r="D33" i="6"/>
  <c r="D32" i="6"/>
  <c r="E32" i="6"/>
  <c r="E28" i="6"/>
  <c r="E3" i="7"/>
  <c r="E10" i="8"/>
  <c r="F10" i="8"/>
  <c r="D6" i="6"/>
  <c r="E6" i="6"/>
  <c r="E27" i="6"/>
  <c r="E25" i="6"/>
  <c r="E14" i="6"/>
  <c r="E18" i="6"/>
  <c r="E23" i="6"/>
  <c r="E13" i="6"/>
  <c r="E15" i="6"/>
  <c r="E9" i="6"/>
  <c r="F5" i="8"/>
  <c r="F3" i="8"/>
  <c r="F8" i="8"/>
  <c r="F7" i="8"/>
  <c r="E31" i="6"/>
  <c r="E30" i="6"/>
  <c r="E29" i="6"/>
  <c r="E8" i="7"/>
  <c r="F6" i="8"/>
  <c r="E10" i="6"/>
  <c r="E19" i="6"/>
  <c r="E17" i="6"/>
  <c r="E6" i="7"/>
  <c r="E7" i="6"/>
  <c r="E12" i="6"/>
  <c r="E4" i="7"/>
</calcChain>
</file>

<file path=xl/sharedStrings.xml><?xml version="1.0" encoding="utf-8"?>
<sst xmlns="http://schemas.openxmlformats.org/spreadsheetml/2006/main" count="5547" uniqueCount="2333">
  <si>
    <t>Ονομασία και σύντομη περιγραφή των μέτρων</t>
  </si>
  <si>
    <t>Βιβλιογραφία</t>
  </si>
  <si>
    <t>Τεκμηρίωση</t>
  </si>
  <si>
    <t>Μέτρα Ε.1</t>
  </si>
  <si>
    <t>Τύπος Μέτρου</t>
  </si>
  <si>
    <t>Πρόσθετα ειδικά ανά είδος Μέτρα Προτεραιότητας που δεν συνδέονται με συγκεκριμένα οικοσυστήματα ή οικοτόπους</t>
  </si>
  <si>
    <t>Μέτρα Ε.3</t>
  </si>
  <si>
    <t>Έκτακτο/one off</t>
  </si>
  <si>
    <t>Επαναλαμβανόμενο</t>
  </si>
  <si>
    <t>Περιφέρεια υλοποίησης</t>
  </si>
  <si>
    <t>Άγιο Όρος</t>
  </si>
  <si>
    <t>Αττική</t>
  </si>
  <si>
    <t>Ανατολική Μακεδόνία και Θράκη</t>
  </si>
  <si>
    <t>Κεντρική Μακεδονία</t>
  </si>
  <si>
    <t>Δυτική Μακεδονία</t>
  </si>
  <si>
    <t>Ήπειρος</t>
  </si>
  <si>
    <t>Θεσσαλία</t>
  </si>
  <si>
    <t>Ιόνιοι Νήσοι</t>
  </si>
  <si>
    <t>Δυτική Ελλάδα</t>
  </si>
  <si>
    <t>Στερεά Ελλάδα</t>
  </si>
  <si>
    <t>Πελοπόννησος</t>
  </si>
  <si>
    <t>Βόρειο Αιγαίο</t>
  </si>
  <si>
    <t>Νότιο Αιγαίο</t>
  </si>
  <si>
    <t>Κρήτη</t>
  </si>
  <si>
    <t>No</t>
  </si>
  <si>
    <t>Χαρακτηρισμός/Σχεδιασμός διαχείρισης</t>
  </si>
  <si>
    <t>Επεξηγήσεις</t>
  </si>
  <si>
    <t>Οριζόντια μέτρα Προτεραιότητας και οικονομικές δαπάνες που συνδέονται με το Δίκτυο Natura 2000</t>
  </si>
  <si>
    <t>Ενημέρωση/Ευαισθητοποίηση/Εκπαίδευση/Πρόσβαση</t>
  </si>
  <si>
    <t>Διοίκηση/Επικοινωνία με ενδιαφερόμενους φορείς</t>
  </si>
  <si>
    <t>Παρακολούθηση/Υποβολή εκθέσεων</t>
  </si>
  <si>
    <t>Κενά γνώσεων/Ερευνητικές ανάγκες</t>
  </si>
  <si>
    <t>Περιγράψτε συνοπτικά το προτεινόμενο μέτρο με περιεκτικά στοιχεία για αυτό, έχοντας επίσης κατά νου πως το επίπεδο λεπτομέρειας θα πρέπει να είναι επαρκές για την κατανόηση του τρόπου υπολογισμού του κόστους. Στην περιγραφή του μέτρου θα πρέπει να παρατίθενται ποσοτικοί στόχοι, εάν υπάρχουν.</t>
  </si>
  <si>
    <t>Η στήλη συμπληρώνεται μόνο με επιλογή μέσω της παρεχόμενης λίστας στο δεξί άκρο του κελιού. Οι δυνατές επιλογές αφορούν:
1. σε μέτρα τα οποία είναι επαναλαμβανόμενα (όπως δράσεις διατήρησης που πρέπει να επαναλαμβάνονται σε ετήσια ή άλλη χρονική βάση στο διηνεκές), ή 
2. μέτρα έκτακτου (one-off) χαρακτήρα που θα λάβουν χώρα και θα υλοποιηθούν άπαξ.</t>
  </si>
  <si>
    <t>Είδος Μέτρου</t>
  </si>
  <si>
    <t>Εκτιμώμενο κόστος</t>
  </si>
  <si>
    <t>Σε αυτή τη στήλη θα πρέπει να παρατίθεται μία συνοπτική τεκμηρίωση γιατί το προτεινόμενο μέτρο αποτελεί προτεραιότητα, για τη σημασία υλοποίησής του, και μια περιεκτική παρουσίαση των αναμενόμενων αποτελεσμάτων που θα επιφέρει με όσο το δυνατόν περισσότερα ποσοτικά στοιχεία και δεδομένα.</t>
  </si>
  <si>
    <t>Στόχος</t>
  </si>
  <si>
    <t>Πρόληψη/περιορισμός/αποζημίωση ζημιών</t>
  </si>
  <si>
    <t>Είδη προτεραιότητας</t>
  </si>
  <si>
    <t>Στη στήλη αυτή συμπληρώνονται τα στοιχεία του φορέα που προτείνει το Μέτρο (π.χ. Φορέας Διαχείρισης Εθνικού Δρυμού Σαμαριάς – Δυτικής Κρήτης, Ινστιτούτο Μεσογειακών Δασικών Οικοσυστημάτων (ΕΛΓΟ ΔΗΜΗΤΡΑ), Αποκεντρωμένη Διοίκηση Αιγαίου, κλπ). Εάν το μέτρο προτείνεται από ιδιώτη που δεν εκπροσωπεί κάποιον φορέα, τότε θα πρέπει η στήλη να συμπληρώνεται με το ονοματεπώνυμο και την ιδιότητά του.</t>
  </si>
  <si>
    <t>Εκτιμώμενο κόστος σε ευρώ</t>
  </si>
  <si>
    <t>Είδος μέτρου</t>
  </si>
  <si>
    <t>Φορέας</t>
  </si>
  <si>
    <t>Η στήλη αυτή συμπληρώνεται μόνο με επιλογή μέσω της παρεχόμενης λίστας στο δεξί άκρο του κελιού. Οι δυνατές επιλογές είναι οι εξής: 
1. Χαρακτηρισμός/Σχεδιασμός διαχείρισης ('Χαρακτηρισμός και σχεδιασμός διαχείρισης περιοχών', δηλαδή Μέτρα που σχετίζονται με τη διαδικασία που θα οδηγήσει στον νομικό χαρακτηρισμό περιοχών, στον καθορισμό στόχων διατήρησης σε επίπεδο περιοχών και στον καθορισμό μέτρων διατήρησης και αποκατάστασης σε επίπεδο περιοχών),
2. Διοίκηση/Επικοινωνία με ενδιαφερόμενους φορείς ('Διαχείριση περιοχών και επικοινωνία με ενδιαφερόμενους φορείς', δηλαδή Μέτρα που σχετίζονται με τη διαχείριση του δικτύου περιοχών Natura 2000 και την επικοινωνία με ενδιαφερόμενους φορείς. Εφόσον χρειάζεται πρέπει να περιγράφονται οι απαιτούμενες στρατηγικές επικοινωνίας ή προσεγγίσεις για την προώθηση της συμμετοχής των ενδιαφερόμενων φορέων, μεταξύ άλλων, μέσω της χρήσης σύγχρονων τεχνολογιών επικοινωνίας στο πεδίο ονομασία και σύντομη περιγραφή του μέτρου),
3. Παρακολούθηση/Υποβολή εκθέσεων ('Παρακολούθηση και υποβολή εκθέσεων', δηλαδή, Μέτρα που σχετίζονται με τη συμμόρφωση και με τις απαιτήσεις παρακολούθησης και υποβολής εκθέσεων, συμπεριλαμβανομένης της παρακολούθησης και υποβολής εκθέσεων σε επίπεδο περιοχών, της παρακολούθησης και υποβολής εκθέσεων δυνάμει του άρθρου 17 της οδηγίας για τους οικοτόπους, του άρθρου 12 της οδηγίας για τα πτηνά κ.λπ.),
4. Κενά γνώσεων/Ερευνητικές ανάγκες ('Εναπομένοντα κενά γνώσεων και ερευνητικές ανάγκες', δηλαδή Μέτρα που σχετίζονται με δράσεις προσδιορισμού της Κατάστασης Διατήρησης Ειδών και Οικοτόπων Κοινοτικού Ενδιαφέροντος [συμπεριλαμβανομένων και των άγριων πτηνών] και της απόκτησης ευρύτερης γνώσης που θα επιτρέψει την απρόσκοπτη και πλήρη εφαρμογή των οδηγιών για τους Οικοτόπους και τα Άγρια Πτηνά ) και
5. Ενημέρωση/Ευαισθητοποίηση/Εκπαίδευση/Πρόσβαση ('Μέτρα ενημέρωσης και ευαισθητοποίησης που συνδέονται με το Natura 2000, εκπαίδευση και πρόσβαση επισκεπτών', δηλαδή Μέτρα που σχετίζονται με την ενημέρωση και την ευαισθητοποίηση του κοινού σχετικά με το δίκτυο Natura 2000, καθώς και δράσεις εκπαίδευσης και πρόσβασης επισκεπτών).</t>
  </si>
  <si>
    <t>Περιγράψτε συνοπτικά το προτεινόμενο μέτρο με περιεκτικά στοιχεία για αυτό, έχοντας επίσης κατά νου πως το επίπεδο λεπτομέρειας θα πρέπει να είναι επαρκές για την κατανόηση του τρόπου υπολογισμού του κόστους. Στην περιγραφή του μέτρου θα πρέπει να παρατίθενται και ποσοτικοί στόχοι, εφόσον υπάρχουν.</t>
  </si>
  <si>
    <t>Τα δεδομενα που θα εισαχθούν σε αυτή τη στήλη θα πρέπει να περιγράφουν τον στόχο σε ποσοτικό επίπεδο (π.χ. ο αριθμός των σχεδίων/έργων που προτείνονται, ο αριθμός των περιοχών Natura 2000 όπου πρόκειται να διεξαχθεί η δραστηριότητα, αναπαραγόμενα ζέυγη, αριθμός ενήλικων σε σχέση με νεαρά άτομα, μέγεθος πληθυσμού, αριθμός φωλιών κ.λ.π.). Τα μεγέθη που περιγράφονται στον στόχο θα πρέπει να αφορούν μόνο τη συγκεκριμένη Περιφέρεια στην οποία θα λάβει χώρα το μέτρο. Εφόσον το μέτρο προτείνεται για περισσότερες από μία Περιφέρειες θα πρέπει να εισάγετε νέες εγγραφές για κάθε Περιφέρεια με τους αντίστοιχους ποσοτικούς στόχους.</t>
  </si>
  <si>
    <t>Τα δεδομενα που θα εισαχθούν σε αυτή τη στήλη θα πρέπει να περιγράφουν τον στόχο σε ποσοτικό επίπεδο σε σχέση με τις μονάδες στις οποίες θα εκφραστεί. Ως μονάδες μπορούν να ληφθούν υπόψη ο αριθμός των σχεδίων/έργων που προτείνονται, ο αριθμός των περιοχών Natura 2000 όπου πρόκειται να διεξαχθεί η δραστηριότητα, η έκταση σε εκτάρια για τον τύπο οικοτόπου ή το ενδιαίτημα στο οποίο θα λάβει χώρα μέτρο διατήρησης ή αποκατάστασης κ.λ.π. Ο ποσοτικός στόχος θα πρέπει να αφορά μόνο τη συγκεκριμένη Περιφέρεια στην οποία θα λάβει χώρα το μέτρο. Εφόσον το μέτρο προτείνεται για περισσότερες από μία Περιφέρειες θα πρέπει να εισάγετε νέες εγγραφές για κάθε Περιφέρεια με τους αντίστοιχους ποσοτικούς στόχους.</t>
  </si>
  <si>
    <t>Εθνικό Επίπεδο</t>
  </si>
  <si>
    <r>
      <t xml:space="preserve">Στον πίνακα αυτό θα πρέπει να συμπληρωθούν τα </t>
    </r>
    <r>
      <rPr>
        <b/>
        <sz val="12"/>
        <color indexed="8"/>
        <rFont val="Calibri"/>
        <family val="2"/>
        <charset val="128"/>
      </rPr>
      <t>οριζόντια μέτρα προτεραιότητας και οι οικονομικες δαπάνες που συνδεόνται με το δίκτυο Natura 2000</t>
    </r>
    <r>
      <rPr>
        <sz val="12"/>
        <color theme="1"/>
        <rFont val="Calibri"/>
        <family val="2"/>
        <scheme val="minor"/>
      </rPr>
      <t xml:space="preserve"> και σχετίζονται </t>
    </r>
    <r>
      <rPr>
        <b/>
        <sz val="12"/>
        <color indexed="8"/>
        <rFont val="Calibri"/>
        <family val="2"/>
        <charset val="128"/>
      </rPr>
      <t>άμεσα</t>
    </r>
    <r>
      <rPr>
        <sz val="12"/>
        <color theme="1"/>
        <rFont val="Calibri"/>
        <family val="2"/>
        <scheme val="minor"/>
      </rPr>
      <t xml:space="preserve"> με τους τύπους μέτρων, που παρατίθενται στην 3η στήλη του πίνακα. Είναι σημαντικό να αναφερθεί πως στην περίπτωση που τα προτεινόμενα μέτρα καλύπτουν περισσότερες από μία διοικητικές περιφέρειες, θα πρέπει να εισάγετε μία νέα εγγραφή για κάθε περιφέρεια με την αντίστοιχη ανάλυση, με εξαίρεση τα προτεινόμενα μέτρα που αφορούν το σύνολο της χώρας οπότε και επιλέγετε το 'εθνικό επίπεδο'. </t>
    </r>
    <r>
      <rPr>
        <b/>
        <sz val="12"/>
        <color indexed="8"/>
        <rFont val="Calibri"/>
        <family val="2"/>
        <charset val="128"/>
      </rPr>
      <t>Όλες οι στήλες συμπληρώνονται υποχρεωτικά.</t>
    </r>
  </si>
  <si>
    <r>
      <t xml:space="preserve">Στον πίνακα αυτό θα πρέπει να συμπληρωθούν τα </t>
    </r>
    <r>
      <rPr>
        <b/>
        <sz val="12"/>
        <color indexed="8"/>
        <rFont val="Calibri"/>
        <family val="2"/>
        <charset val="128"/>
      </rPr>
      <t xml:space="preserve">Μέτρα προτεραιότητας </t>
    </r>
    <r>
      <rPr>
        <sz val="12"/>
        <color theme="1"/>
        <rFont val="Calibri"/>
        <family val="2"/>
        <scheme val="minor"/>
      </rPr>
      <t xml:space="preserve">που εστιάζουν </t>
    </r>
    <r>
      <rPr>
        <b/>
        <sz val="12"/>
        <color indexed="8"/>
        <rFont val="Calibri"/>
        <family val="2"/>
        <charset val="128"/>
      </rPr>
      <t xml:space="preserve">μόνο εκτός του Δικτύου Natura 2000 </t>
    </r>
    <r>
      <rPr>
        <sz val="12"/>
        <color theme="1"/>
        <rFont val="Calibri"/>
        <family val="2"/>
        <scheme val="minor"/>
      </rPr>
      <t xml:space="preserve">τα οποία αφορούν δράσεις συνδεσιμότητας και Πράσινων Υποδομών με σκοπό τη διατήρηση/αποκατάσταση τύπων οικοτόπων και ενδιαιτημάτων ειδών κοινοτικού ενδιαφέροντος (συμπεριλαμβανομένων και άγριων πτηνών). Είναι σημαντικό να αναφερθεί πως στην περίπτωση που τα προτεινόμενα μέτρα καλύπτουν περισσότερες από μία διοικητικές περιφέρειες, θα πρέπει να εισάγετε μία νέα εγγραφή για κάθε περιφέρεια με την αντίστοιχη ανάλυση, με εξαίρεση τα προτεινόμενα μέτρα που αφορούν το σύνολο της χώρας οπότε και επιλέγετε το 'εθνικό επίπεδο'. </t>
    </r>
    <r>
      <rPr>
        <b/>
        <sz val="12"/>
        <color indexed="8"/>
        <rFont val="Calibri"/>
        <family val="2"/>
        <charset val="128"/>
      </rPr>
      <t>Όλες οι στήλες συμπληρώνονται υποχρεωτικά.</t>
    </r>
  </si>
  <si>
    <t>Η εκτίμηση του κόστους θα πρέπει να είναι ορθά τεκμηριωμένη και σωστα προϋπολογισμένη, συνυπολογίζοντας το σύνολο των δαπανών που απαιτεί η υλοποίηση του μέτρου. Στη στήλη αυτή θα πρέπει να αποτιμηθεί το συνολικό κόστος του προτεινόμενου Μέτρου σε ευρώ είτε πρόκειται για επαναλαμβανόμενη δράση, ή για έκτακτο και θα πρέπει να αφορά μόνο στην περίοδο 2021 έως 2027, ακόμα και αν η διάρκεια του προτεινόμενου μέτρου είναι μεγαλύτερη. Θα πρέπει επίσης να τονιστεί ότι ο υπολογισμός του κόστους του προτεινόμενου μέτρου θα πρέπει να γίνεται ανά Περιφέρεια και όχι συνολικά στην επικράτεια της χώρας, εφόσον αυτό προτείνεται να εφαρμοστεί σε περισσότερες από μία.</t>
  </si>
  <si>
    <t xml:space="preserve">Η στήλη συμπληρώνεται μόνο με επιλογή μέσω της παρεχόμενης λίστας στο δεξί άκρο του κελιού. Σε περίπτωση που το προτεινόμενο Μέτρο θα υλοποιηθεί σε περισσότερες από μία Περιφέρειες τότε θα πρέπει να καταχωρηθεί σε περισσότερες από μία γραμμές στον πίνακα και σε όλες τις στήλες να υπολογιστούν ο ποσοτικός στόχος και το εκτιμώμενο κόστος χωριστά για κάθε Περιφέρεια, εφόσον είναι εφικτό. Σημείωση, το Άγιο Όρος δεν ανήκει σε κάποια από τις 13 Περιφέρειες της χώρας, συνεπώς τα μέτρα προτεραιότητας που αφορούν σε αυτό προτείνονται χωριστά. Αν κάποιο προτεινόμενο μέτρο προτείνεται να υλοποιηθεί σε εθνικό επίπεδο τότε θα πρέπει να συμπληρωθεί ότι θα γίνει σε εθνικό επίπεδο, και αντιστοίχως θα γίνει και ο προϋπολογισμός του μέτρου αυτού.
</t>
  </si>
  <si>
    <t>Παράθεση σχετικής βιβλιογραφίας (σε δημοσιευμένα επιστημονικά περιοδικά, ή/και μελέτες, εργασίες, αναφορές) οι οποίες συμβάλλουν στην τεκμηρίωση της προτεραιότητας του προτεινόμενου μέτρου και του υπολογισμού του κόστους.</t>
  </si>
  <si>
    <r>
      <t xml:space="preserve">Στον πίνακα αυτό θα πρέπει να συμπληρωθούν τα </t>
    </r>
    <r>
      <rPr>
        <b/>
        <sz val="12"/>
        <color indexed="8"/>
        <rFont val="Calibri"/>
        <family val="2"/>
        <charset val="128"/>
      </rPr>
      <t>Μέτρα προτεραιότητας μόνο εντός του Δικτύου Natura 2000</t>
    </r>
    <r>
      <rPr>
        <sz val="12"/>
        <color theme="1"/>
        <rFont val="Calibri"/>
        <family val="2"/>
        <scheme val="minor"/>
      </rPr>
      <t xml:space="preserve"> τα οποία αφορούν δράσεις διατήρησης/αποκατάστασης τύπων οικοτόπων και ενδιαιτημάτων ειδών κοινοτικού ενδιαφέροντος (συμπεριλαμβανομένων και άγριων πτηνών) για τα οποία έχουν χαρακτηριστεί οι περιοχές Natura 2000 οι οποίες στοχεύονται. Είναι σημαντικό να αναφερθεί πως στην περίπτωση που τα προτεινόμενα μέτρα καλύπτουν περισσότερες από μία διοικητικές περιφέρειες, θα πρέπει να εισάγετε μία νέα εγγραφή για κάθε περιφέρεια με την αντίστοιχη ανάλυση, με εξαίρεση τα προτεινόμενα μέτρα που αφορούν το σύνολο της χώρας οπότε και επιλέγετε το 'εθνικό επίπεδο'. </t>
    </r>
    <r>
      <rPr>
        <b/>
        <sz val="12"/>
        <color indexed="8"/>
        <rFont val="Calibri"/>
        <family val="2"/>
        <charset val="128"/>
      </rPr>
      <t>Όλες οι στήλες συμπληρώνονται υποχρεωτικά.</t>
    </r>
  </si>
  <si>
    <r>
      <t xml:space="preserve">Περιγράψτε συνοπτικά το προτεινόμενο μέτρο με περιεκτικά στοιχεία για αυτό, έχοντας επίσης κατά νου πως το επίπεδο λεπτομέρειας θα πρέπει να είναι επαρκές για την κατανόηση του τρόπου υπολογισμού του κόστους. Στην περιγραφή του μέτρου θα πρέπει να παρατίθενται ποσοτικοί στόχοι, εάν υπάρχουν. Τονίζεται πως τα προτεινόμενα μέτρα προτεραιότητας που θα περιγραφούν </t>
    </r>
    <r>
      <rPr>
        <b/>
        <sz val="12"/>
        <color indexed="8"/>
        <rFont val="Calibri"/>
        <family val="2"/>
        <charset val="128"/>
      </rPr>
      <t>αφορούν αποκλειστικά σε δράσεις διατήρησης ή/και αποκατάστασης  οικότοπων, ή ενδιαιτημάτων ειδών του παραρτήματος ΙΙ της οδηγίας των οικοτόπων ή του παραρτήματος Ι της οδηγίας για τα πτηνά. Τέλος στο πεδίο αυτό θα πρέπει να αναφέρετε τον κωδικό και την ονομασία του τύπου οικοτόπου που αφορά το μέτρο, ή να περιγράφετε αντίστοιχα το ενδιαίτημα.</t>
    </r>
  </si>
  <si>
    <t>Μέτρα διατήρησης και αποκατάστασης οικοτόπων/ενδιαιτημάτων εντός του δικτύου Natura 2000</t>
  </si>
  <si>
    <r>
      <t xml:space="preserve">Μέτρα Προτεραιότητας για οικοτόπους/ενδιαιτήματα </t>
    </r>
    <r>
      <rPr>
        <b/>
        <u/>
        <sz val="12"/>
        <color indexed="8"/>
        <rFont val="Trebuchet MS"/>
        <family val="2"/>
      </rPr>
      <t xml:space="preserve">εκτός των ορίων </t>
    </r>
    <r>
      <rPr>
        <b/>
        <sz val="12"/>
        <color indexed="8"/>
        <rFont val="Trebuchet MS"/>
        <family val="2"/>
      </rPr>
      <t>του Δικτύου Natura 2000 (μέτρα ευρύτερης πράσινης υποδομής)</t>
    </r>
  </si>
  <si>
    <r>
      <t xml:space="preserve">Στον πίνακα αυτό θα πρέπει να συμπληρωθούν τα </t>
    </r>
    <r>
      <rPr>
        <b/>
        <sz val="12"/>
        <color indexed="8"/>
        <rFont val="Calibri"/>
        <family val="2"/>
        <charset val="128"/>
      </rPr>
      <t>Πρόσθετα ειδικά ανά είδος μέτρα που δεν συνδέονται με συγκεκριμένους τύπους οικοτόπους ή ενδιαιτήματα</t>
    </r>
    <r>
      <rPr>
        <sz val="12"/>
        <color theme="1"/>
        <rFont val="Calibri"/>
        <family val="2"/>
        <scheme val="minor"/>
      </rPr>
      <t xml:space="preserve">. Τα Μέτρα που θα ενταχθούν σε αυτόν τον πίνακα μπορούν να αφορούν σε είδη και άγρια πτηνά κοινοτικού ενδιαφέροντος των οδηγιών, ανεξαρτήτως Παραρτήματος και ανεξάρτητα αν αποτελούν είδη χαρακτηρισμού περιοχών Natura 2000. Είναι σημαντικό να αναφερθεί πως στην περίπτωση που τα προτεινόμενα μέτρα καλύπτουν περισσότερες από μία διοικητικές περιφέρειες, θα πρέπει να εισάγετε μία νέα εγγραφή για κάθε περιφέρεια με την αντίστοιχη ανάλυση, με εξαίρεση τα προτεινόμενα μέτρα που αφορούν το σύνολο της χώρας οπότε και επιλέγετε το 'εθνικό επίπεδο'. </t>
    </r>
    <r>
      <rPr>
        <b/>
        <sz val="12"/>
        <color indexed="8"/>
        <rFont val="Calibri"/>
        <family val="2"/>
        <charset val="128"/>
      </rPr>
      <t>Όλες οι στήλες συμπληρώνονται υποχρεωτικά.</t>
    </r>
  </si>
  <si>
    <r>
      <t xml:space="preserve">Η στήλη αυτή συμπληρώνεται μόνο με επιλογή μέσω της παρεχόμενης λίστας στο δεξί άκρο του κελιού. Οι δυνατές επιλογές είναι οι εξής:
1. Είδη προτεραιότητας ('Ειδικά ανά είδος μέτρα και προγράμματα που δεν καλύπτονται σε άλλο σημείο', δηλαδή μέτρα προστασίας για είδη ανεξαρτήτως τύπων οικοτόπων και ενδιαιτημάτων που είναι όμως ενωσιακής σημασίας και περιλαμβάνονται  στα παραρτήματα των οδηγιών της ΕΕ για τα πτηνά και τους οικοτόπους. Πιθανά παραδείγματα μέτρων που θα μπορούσαν να καλύπτονται στη συγκεκριμένη ενότητα αποτελούν τα μέτρα προστασίας για είδη που καλύπτονται από το παράρτημα IV της οδηγίας για τους οικοτόπους (π.χ. γεωργοπεριβαλλοντικά προγράμματα), οριζόντια μέτρα στην ευρύτερη ύπαιθρο που ωφελούν ευρέως διαδεδομένα είδη κ.λπ.,
2. Πρόληψη/περιορισμός/αποζημίωση ζημιών ('Πρόληψη, περιορισμός ή αποζημίωση για ζημίες που προκαλούνται από προστατευόμενα είδη', ειδικά δηλαδή για την παράθεση των μέτρων προτεραιότητας και του σχετικού κόστους όσον αφορά την πρόληψη, τον περιορισμό ή την αποζημίωση ζημιών που προκαλούνται από είδη τα οποία προστατεύονται βάσει των οδηγιών της ΕΕ για τα πτηνά και τους οικοτόπους. Τυπικά παραδείγματα μέτρων που περιλαμβάνονται στην παρούσα ενότητα αποτελούν τα μέτρα για την πρόληψη των ζημιών που προκαλούνται από μεγάλα σαρκοφάγα, θαλάσσια θηλαστικά, κορμοράνους, ερωδιούς κ.λπ., τα μέτρα αποζημίωσης ή περιορισμού ζημιών που προκαλούνται σε ιδιωτικές ιδιοκτησίες από </t>
    </r>
    <r>
      <rPr>
        <sz val="12"/>
        <rFont val="Calibri"/>
        <family val="2"/>
        <charset val="161"/>
      </rPr>
      <t>αρκούδες</t>
    </r>
    <r>
      <rPr>
        <sz val="12"/>
        <color indexed="10"/>
        <rFont val="Calibri"/>
        <family val="2"/>
        <charset val="161"/>
      </rPr>
      <t xml:space="preserve"> </t>
    </r>
    <r>
      <rPr>
        <sz val="12"/>
        <color theme="1"/>
        <rFont val="Calibri"/>
        <family val="2"/>
        <scheme val="minor"/>
      </rPr>
      <t>κ.λπ. Στην παρούσα ενότητα μπορούν να παρατεθούν τόσο τα ίδια τα μέτρα όσο και το διοικητικό τους κόστος.</t>
    </r>
  </si>
  <si>
    <t>Διαχείριση περιοχών και επικοινωνία με ενδιαφερόμενους φορείς</t>
  </si>
  <si>
    <t>Διαχείριση περιοχών</t>
  </si>
  <si>
    <t>one-off</t>
  </si>
  <si>
    <t>ΘΕΣΣΑΛΙΑΣ</t>
  </si>
  <si>
    <t>Εκπόνηση μελέτης  χαρακτηρισμού και προστασίας για την περιοχή  Τισσαίον  Όρος , Νοτίου Πηλίου.</t>
  </si>
  <si>
    <t xml:space="preserve"> Χαρακτηρισμός/Σχεδιασμός διαχείρισης</t>
  </si>
  <si>
    <t>Φορέας Διαχείρισης Κάρλα Μαυροβούνι Κεφαλόβρυση Βελεστίνου Δέλτα Πηνειού.</t>
  </si>
  <si>
    <t>Εναπομένοντα κενά γνώσεων και ερευνητικές ανάγκες</t>
  </si>
  <si>
    <t>Χαρτογράφηση ευαισθησίας γραμμικών υποδομών (δίκτυα μεταφοράς ρεύματος, πυλώνες υψηλής τάσης, αιολικά πάρκα) ως προς τα είδη χαρακτηρισμού (Ερωδιοί &amp; πελεκανόμορφα, υδρόβια και γερακοειδή, μεγάλα αρπακτικά) των ΖΕΠ του ΦΔ ΚαΜαΚεΒεΔεΠη.</t>
  </si>
  <si>
    <t>Ο οικότοπος 6110 (*Παρόχθιοι ασβεστούχοι ή βασεόφιλοι λειμώνες από Alysso-Sedion albi) εμφανίζεται στις δυτικές πλαγιές του Μαυροβουνίου και στο όρος Πήλιο (Ε.Δ.Ζ) και συνήθως διαδέχεται από τον  οικότοπο 9320 (Δάση με Olea και Ceratonia) ο οποίος εμφανίζεται στις δυτικές πλαγιές του Κισσάβου (Ε.Δ.Ζ)  αλλά και στη κοιλάδα των Τεμπών (Ε.Δ.Ζ). Η προτεινόμενη έρευνα αποσκοπεί στην καταγραφή της σημαντικότητας της διαδοχής των δύο αυτών οικοτόπων (τους τύπους οικοτόπων που θα διαδεχθούν τους υφιστάμενους) σε σχέση με τις χρήσεις και την ένταση των ανθρωπογενών παρεμβάσεων, την αξιολόγηση κόστους-οφέλους, καθώς και να προταθούν οι επιθυμητές δράσεις παρέμβασης π.χ. ίδρυση τράπεζας γονιδίων σπάνιων οικοτύπων (ecotypes) φαρμακευτικών και αρωματικών φυτών υψηλής αξίας που κινδυνεύουν με εξαφάνιση. Η γειτνίαση των εν λόγω οικοτόπων με τα ανθρωπογενή συστήματα (οικισμούς, καλλιέργειες, κτηνοτροφικές ζώνες, βιοτεχνικές δραστηριότητες, εγκατάσταση Α.Π.Ε. κλπ.) τους καθιστούν ευάλωτους σε μεταβολές τόσο της σύνθεσής τους (φυτοκοινωνική δομή) όσο και στην αλλοίωση των δομικών στοιχείων που τις συνθέτουν (διάβρωση εδάφους). Η εργασία, αξιοποιώντας νέες τεχνολογίες, αποσκοπεί στην αξιολόγηση των ανωτέρω κινδύνων, την οικονομική και κοινωνική αποτίμηση της αξίας σε σχέση με τις ανθρωπογενής χρήσεις καθώς και τον καθορισμό του βαθμού παρέμβασης.</t>
  </si>
  <si>
    <t xml:space="preserve"> Ενημέρωση/Ευαισθητοποίηση</t>
  </si>
  <si>
    <t xml:space="preserve">Εκπαίδευση/Πρόσβαση </t>
  </si>
  <si>
    <t xml:space="preserve">Τοποθέτηση 10  ( 40000λιτ η μια) μεταφερόμενων  δεξαμενών νερού για την  Αντιπυρική προστασία του χώρου. </t>
  </si>
  <si>
    <t>10 δεξαμενές</t>
  </si>
  <si>
    <t>περιορισμός ζημιών</t>
  </si>
  <si>
    <t>Πρόληψη/περιορισμός ζημιών</t>
  </si>
  <si>
    <t>επαναλαμβανόμενα</t>
  </si>
  <si>
    <t>Χρήση ελληνικών ποικιλιών κριθαριού, Συστηματοποίηση της αμειψισποράς, Χρήση μειγμάτων αγρωστωδών –ψυχανθών για δημιουργία λειμώνων στις λοφώδεις περιοχές για την υποβοήθηση των πεδίων διατροφής του Κιρκινεζιού (falcon naumanni) και λοιπών ειδών που διατρέφονται στους ξερικούς λειμώνες        ( 300€/Ηα)</t>
  </si>
  <si>
    <t>6510 Lowland hay meadows (Alopecurus pratensis,
Sanguisorba officinalis).Αγροπεριβαλλοντικό σχέδιο : καθυστερημένη κοπή, χαμηλή εισροή λιπασμάτων κλπ. (μέσο ετήσιο κόστος ανά εκτάριο: 325 €)</t>
  </si>
  <si>
    <t>Εκπόνηση εξειδικευμένων μελετών οικολογίας-βιολογίας - ενδιαιτήματος για τη  Lutra lutra.</t>
  </si>
  <si>
    <t xml:space="preserve">Εκπόνηση εξειδικευμένων μελετών οικολογίας-βιολογίας - ενδιαιτήματος για τα Χειρόπτερα, </t>
  </si>
  <si>
    <t>Εκπόνηση εξειδικευμένων μελετών οικολογίας-βιολογίας - ενδιαιτήματος για τον  Canis lupus</t>
  </si>
  <si>
    <t>Εκπόνηση εξειδικευμένων μελετών οικολογίας-βιολογίας - ενδιαιτήματος για την Felis silvestris</t>
  </si>
  <si>
    <t>Εκπόνηση εξειδικευμένων μελετών οικολογίας-βιολογίας - ενδιαιτήματος για τα  Μικροθηλαστικά.: Δενδρομυωξός (Dryomys nitedula),Βουνομυωξός (Muscardinus avellanarius)</t>
  </si>
  <si>
    <t>3280 Constantly flowing Mediterranean rivers with Paspalo Agrostidion species and hanging curtains of Salix and Populus alba. Αποκατάσταση / βελτίωση της ποιότητας του νερού. Μέτρα διαχείρισης των Αγροτικών  χρήσεων με την εφαρμογή πρακτικών χαμηλών εισροών. (μέσο ετήσιο κόστος ανά εκτάριο: 450 €)</t>
  </si>
  <si>
    <t xml:space="preserve">Εκπόνηση εξειδικευμένων μελετών οικολογίας-βιολογίας - ενδιαιτήματος για τα Ερπετά </t>
  </si>
  <si>
    <t xml:space="preserve">Εκπόνηση εξειδικευμένων μελετών οικολογίας-βιολογίας - ενδιαιτήματος για τα Αμφίβια </t>
  </si>
  <si>
    <t>Εκπόνηση εξειδικευμένων μελετών οικολογίας-βιολογίας - ενδιαιτήματος για τα Ασπόνδυλα</t>
  </si>
  <si>
    <t>3280 Constantly flowing Mediterranean rivers with Paspalo Agrostidion species and hanging curtains of Salix and Populus alba.  Αποκατάσταση / βελτίωση της υδρολογικής κατάστασης. Μέτρα για  τη διατήρηση της κατώτερης οικολογικής στάθμης.</t>
  </si>
  <si>
    <t>Εφαρμογή αγροπεριβαλλοντικού σχεδιασμού, για τα αγροτικά παραγωγικά συστήματα,  που βασίζεται στην επίτευξη ποσοστικοποιημένου αποτελέσματος αναφορικά με  το βαθμό διατήρησης των προστατευόμενων ειδών και οικοτόπων. Η παρακολούθηση  επιτυγχάνεται μέσω ποσοτικοποιημένων, μετρήσιμων δεικτών αποτελέσματος της βιοποικιλότητας ( ποσοτικοί και ποιοτικοί) η επίτευξη των οποίων θα αποδεσμεύει την απαραίτητη χρηματοδότηση. Η επίτευξη των ανωτέρω στόχων σε ποσοστό 100% αποσεσμεύει χρηματοδότηση που μπορεί να φτάνει τα 1000€ / Ηα. (Στοχεύουμε στο αγροτικό σύστημα περιμετρικά του Λιμναίου οικοσυστήματος Κάρλας σε έκταση 9000 Ηα που προβλέπεται να αρδεύεται μέσω της Κάρλας)</t>
  </si>
  <si>
    <t>Η Δράση περιλαμβάνεται στο περιφερικό σχέδιο για το Κιρκινέζι και αποτέλεσε ένα από τα αγροπεριβαλλοντικά μέτρα που εφαρμόστηκαν στα πλαίσια του προγράμματος LIFE για την βελτίωση των θέσεως τροφοληψίας</t>
  </si>
  <si>
    <t>Διαχείριση της βιομάζας που παράγεται στο εκτεταμένο δίκτυο αποστραγκιστικών και αρδευτικών τάφρων και υποδομών της Υπολεκάνης της Κάρλας. ( μέσο κόστος 15000€/Ηα)</t>
  </si>
  <si>
    <t xml:space="preserve">Στην ευρύτερη περιοχή αρμοδιότητας του Φορέα έχουν καταμετρηθεί περισσότερες από 100 χωμάτινες υδατοσυλλογες (σουβάλες) , που εξυπηρετούν τις ανάγκες των αγροτικών παραγωγικών συστημάτων της περιοχής. Παράλληλα τα εν λόγω συστήματα αλληλεπιδρούν με το φυσικό περιβάλλον συμβάλλοντας στη διατήρηση των ενδημικών ειδών  πανίδας-ορνιθοπανίδας ( Canis lupus , Capreolus capreolus, Faucon biarmique, Ciconia nigra,  κλπ). , χλωρίδας με συνέπεια να αποτελούν ένα πολύ σημαντικό στοιχείο της καλής κατάστασης των ενδιαιτημάτων του εντάσσονται. Η διατήρηση της καλής κατάστασης των εν λόγω υποδομών αλλά και η διατήρηση ενός ελάχιστου οικολογικού όγκου νερού εντός αυτών αποτελεί σημαντική διαχειριστική παρέμβαση , όπως ενδεικτικά αποτυπώνεται στην ΕΠΜ του GR1420004.  </t>
  </si>
  <si>
    <t>Κιρκινέζι (Falco naumanni ). Δημιουργία θέσεων φωλαιοποίησης σε δημόσιες υποδομές. ( κόστος 100€/φωλιά)</t>
  </si>
  <si>
    <t>1000 Ηα/έτος</t>
  </si>
  <si>
    <t>Έλεγχος της παράνομης χρήσης δηλητηριασμένων δολωμάτων με Προτεραιότητα στα είδη Canis lupus, Canis aureus, Ursus arctos,, μεγάλα αρπακτικά &amp; πτωματοφάγα είδη ( 40€/ Ηα κόστος λειτουγικό που περιλαμβάνει και τις αποσβέσεις των παγείων )για μια 5 ετία λειτουργίας του προγράμματος</t>
  </si>
  <si>
    <t>Σχεδιασμός διοίκησης της διευρυμένης περιοχής αρμοδιότητας του ΦΔ ΚαΜαΚεΒεΔεΠη. Περιλαμβάνει τη δημιουργία δομής διοίκησης που βασίζεται στη λειτουργία παραρτημάτων σε επιλεγμένες θέσεις υπό την μορφή αντενών που θα επιτρέπει την επόπτευση - παρακολούθηση της ευρύτερης περιοχής. Προτείνεται η δημιουργία 3 παραρτημάτων που θα πρέπει να εξοπλιστούν κατάλληλα (Η/Υ, εκτυπωτή, γραφείο, ντουλάπα κλπ)</t>
  </si>
  <si>
    <t xml:space="preserve">Εκπόνηση Σχεδίου Διαχείρισης για το σύνολο των περιοχών του δικτύου NATURA 2000 Αρμοδιότητας του ΦΔ ΚαΜαΚεΒεΔεΠη. </t>
  </si>
  <si>
    <t>Εκπαιδευτικά θεματικά σεμινάρια για τους γεωργούς και κτηνοτρόφους για προσαρμογή των πρακτικών που εφαρμόζονται στην Γεωργία και Κτηνοτροφία στα όρια των περιοχών NATURA 2000, ώστε να επιτυγχάνεται το βέλτιστο περιβαλλοντικό αποτέλεσμα. θα πραγματοποιηθούν 3 σεμινάρια που θα καλύψουν  τις  ιδιαιτερότητες των επί μέρους χωρικών ενοτήτων της διευρυμένης περιοχής.</t>
  </si>
  <si>
    <t xml:space="preserve">8210 Calcareous rocky slopes with chasmophytic vegetation: Χαρτογράφηση της χασμοφυτικής βλάστησης </t>
  </si>
  <si>
    <t>Μελέτη της πληθυσμιακής κατάστασης και γενετικής ποικιλομορφίας του είδους Φεροβελονίτσα Cobitis stephanidisi στην  Περιοχή των ταμιευτήρων της πρώην λίμνης Κάρλας (GR1430007 ΖΕΠ) του Δικτύου NATURA 2000</t>
  </si>
  <si>
    <t>Φορέας Διαχείρισης Κάρλας-Μαυροβουνίου-Κεφαλόβρυσου Βελεστίνου-Δέλτα Πηνειού</t>
  </si>
  <si>
    <t xml:space="preserve"> Διερεύνηση των αιτιολογικών παραγόντων του φαινομένου θανάτων άγριας ορνιθοπανίδας τους καλοκαιρινούς μήνες που παρουσιάσθηκε τα έτη 2016, 2017 και 2018 στον Ταμιευτήρα της Κάρλας.</t>
  </si>
  <si>
    <t>Καθορισμός ζωνών άσκησης της ερασιτεχνικής αλιείας στον Ταμιευτήρα της Κάρλας</t>
  </si>
  <si>
    <t xml:space="preserve">Διερεύνηση τυπολογίας οικοτόπων και εκτίμηση βιοποικιλότητας στο θαλάσσιο μέτωπο του Φορέα Διαχείρισης Κα.Μα.Κε.Βε.Δε.Πη </t>
  </si>
  <si>
    <t xml:space="preserve">• Μείωση των πληθυσμών των ξενικών ειδών ιχθυοπανίδας εσωτερικών υδάτων Carassius gibelio (πεταλούδα) και Lepomis gibbosus (ηλιόψαρο).
• Μακροπρόθεσμη διατήρηση του είδους Cobitis stephanidisi στον Ταμιευτήρα της Κάρλας.
• Βελτίωση της συνολικής φυσικο-χημικής και οικολογικής ποιότητας των υδάτων του Ταμιευτήρα της Κάρλας.
</t>
  </si>
  <si>
    <t>Φορέας Διαχείρισης Κάρλας - Μαυροβουνίου - Κεφαλόβρυσου Βελεστίνου - Δέλτα Πηνειού</t>
  </si>
  <si>
    <t>Στα πλαίσια της προστασίας του είδους καθώς και των ενδιαιτημάτων του κρίνεται αναγκαία η προσπάθεια συνολικής ανάκαμψης του οικοσυστήματος, στην οποία θα συμβάλλει και η δράση της πληθυσμιακής μείωσης των ειδών C. gibelio και L. gibbosus. Η διαχείριση των ξενικών ειδών περιλαμβάνει την προσπάθεια αλιευτικής απομάκρυνσης με στόχο τη μείωση και τελικά την κατάρρευση αυτών των πληθυσμών. Η αλιευτική απομάκρυνση θα πραγματοποιηθεί για διάστημα δύο ετών (2020 – 2021) μέσω εποχιακών δειγματοληψιών (χειμώνας-άνοιξη-καλοκαίρι, έξι μήνες ανά έτος σε 8 θέσεις του ταμιευτήρα) με τη χρήση διάφορων αλιευτικών εργαλείων (δίχτυα μανωμένα με άνοιγμα ματιών: 26 mm, δίχτυα Nordic βυθού) για δύο έτη. Οι θέσεις τοποθέτησης των διχτυών αλίευσης ιχθυοπανίδας θα καθοριστούν από το επιστημονικό προσωπικό του Φορέα Διαχείρισης Κα.Μα.Κε.Βε.Δε.Πη. με βάση τη στάθμη του ταμιευτήρα, την ύπαρξη υδρόβιας βλάστησης και άλλα χαρακτηριστικά του υπό διαμόρφωση λιμναίου οικοσυστήματος, σε συνδυασμό με τα δεδομένα του προγράμματος παρακολούθησης που αφορούν την πληθυσμιακή κατανομή των ξενικών ειδών στον ταμιευτήρα της Κάρλας.  Για την τοποθέτηση των διχτυών τη συλλογή και τον καθαρισμό τους θα χρειαστεί η συνδρομή επαγγελματιών αλιέων. Κατά τη συλλογή των διχτυών θα επιδιωχθεί η άμεση αφαίρεση μη ξενικών ειδών και επιστροφή τους στο υδάτινο οικοσύστημα. Η εκτιμώμενη συνολική ποσότητα αλιευμάτων των δύο ειδών ανέρχεται σε Τα άτομα των ειδών C. gibelio και L. gibbosus που θα αφαιρούνται θα προωθούνται  σε εξειδικευμένη μονάδα για αποτέφρωση. Επιπροσθέτως, θα διερευνηθεί η δυνατότητα για την εμπορική αξιοποίηση των συγκεκριμένων ειδών σε χώρες του εξωτερικού, όπου είναι εμπορεύσιμα, καθώς αποτελούν έδεσμα.  Επιπλέον, θα πραγματοποιηθούν εποχιακές δειγματοληψίες και αναλύσεις επιφανειακού νερού για την εκτίμηση της φυσικοχημικής κατάστασής του με στόχο την αποτύπωση της ποιότητας των υδάτων πριν την έναρξη της διαχειριστικής δράσης καθώς και στο τέλος της, ώστε να εκτιμηθεί η αποτελεσματικότητά της, στην κατάσταση των ενδιαιτημάτων του είδους C. stephanidisi. Η δειγματοληψία και ανάλυση των δειγμάτων νερού θα πραγματοποιηθεί από το επιστημονικό προσωπικό με χρήση υπάρχοντος εξοπλισμού  του Φ.Δ. (δειγματολήπτης νερού, αντλία κενού και φασματοφωτόμετρο) ενώ προβλέπεται η προμήθεια ενός φορητού οργάνου μέτρησης φυσικοχημικών παραμέτρων νερού.</t>
  </si>
  <si>
    <t>επαναλαμβανόμενα / έτος</t>
  </si>
  <si>
    <t>Προσδιορισμός προτύπων και καλών  πρακτικών για την ανάπτυξη της γεωργίας και κτηνοτροφίας. Η εν λόγω έρευνα στοχεύει στην προσαρμογή των πρακτικών που εφαρμόζονται στην Γεωργία και Κτηνοτροφία στα όρια των περιοχών NATURA 2000, ώστε να επιτυγχάνεται το βέλτιστο περιβαλλοντικό αποτέλεσμα. Ειδικότερα θα καθοριστούν ειδικοί περιβαλλοντικοί δείκτες αποτελέσματος ( δείκτες βιοποικιλότητας) , η επίτευξη των οποίων θα αποδεσμεύει πρόσθετη χρηματοδότηση , που θα προέρχεται από στοχευμένα χρηματοδοτικά εργαλεία ( ΕΓΤΑΑ, ΕΓΤΕ, LIFE, κλπ)</t>
  </si>
  <si>
    <t xml:space="preserve">Χαρτογράφηση πυρήνων κατανομής και κρίσιμων ενδιαιτημάτων επικρατειών ειδών χαρακτηρισμού  ορνιθοπανίδας στις ΖΕΠ, ειδών ερπετοπανίδας  και ειδών θηλαστικών και αξιολόγηση των   Ζωνών Ευαισθησίας σε ότι αφορά σε έργα υποδομής και δραστηριότητες που προκαλούν όχληση με σημαντικές επιπτώσεις στα παραπάνω είδη. </t>
  </si>
  <si>
    <t>Από το 2011 που ο Φορέας ΚαΜαΚεΒεΔεΠη στελεχώθηκε με προσωπικό διατηρούνται αρχεία με τα είδη πανίδας (ορνιθοπανίδα , Θηλαστικά , ερπετά κλπ) που εντοπίζονται νεκρά εντός των ορίων αρμοδιότητας του. Αυτό που έχει παρατηρηθεί είναι ότι σε ποσοστό άνω του 90% οι θάνατοι (που συνολικά μέχρι το 2018 είναι 72 για όλα τα είδη) οφείλονται στις συγκρούσεις με οχήματα. Απαιτείται η καταγραφή των επικρατειών των εν λόγω ειδών και παράλληλα να προταθούν οι παρεμβάσεις εκείνες που θα περιορίσουν τις επιπτώσεις από λειτουργία των εν λόγω υποδομών. Προσδιορισμός προτύπων και καλών  πρακτικών για κατηγορίες μέτρων αντιστάθμισης σε μεγάλα έργα υποδομής</t>
  </si>
  <si>
    <t>Παρακολούθηση</t>
  </si>
  <si>
    <t>ΤΔ ΦΔ Κα,Μα,Κε,Βε,Δε,Πη</t>
  </si>
  <si>
    <t>Κάποια από βασικά στοιχεία που συνάδουν στην αναγκαιότητα της προτεινόμενης δράσης είναι :   - Ο τριπλασιασμός  της περιοχής ευθύνης   - Ο κατακερματισμός των προστατευόμενων περιοχών   -  Η ποικιλότητα των ενδιαιτημάτων (ορεινά , πεδινά , θαλάσσια ) - η απόσταση από τις νέες περιοχές όπως Ν. Πήλιο, Ελασσόνα, Κουρί Αλμυρού ξεπερνά τα 100klm,  από την έδρα του φορέα στα Κανάλια του Δήμου Ρήγα Φεραίου.</t>
  </si>
  <si>
    <t>Δημιουργία &amp; λειτουργία δικτύου (Cluster). . Η δικτύωση πρέπει να έχει θεσμικό χαρακτήρα και ως εκ τούτου να υπάρχει καταστατικό , συνέλευση των εκπροσώπων των μετόχων σε τακτά χρονικά διαστήματα (1/3-4 μήνες). Τα μέλη του δικτύου θα ενημερώνονται μέσω : - εκδηλώσεων ( 1-2/έτος) και σε διαφορετικές περιοχές κάθε φορά  - ανάπτυξη και στήριξη εφαρμογής που θα παρέχει πληροφόρηση για θέματα ενδιαφέροντος των εταίρων αλλά και αμφίδρομης πληροφόρησης των υπευθύνων λήψης αποφάσεων - παραγωγή σχετικού ενημερωτικού υλικού.</t>
  </si>
  <si>
    <t>Η διοίκηση μιας εκτεταμένης  περιοχής αρμοδιότητας όπως αυτή του ΦΔ προϋποθέτει την συνεργασία με ένα μεγάλο φάσμα εταίρων που συλλειτουργούν στη περιοχή αυτή όπως : Δρώντες των παραγωγικών συστημάτων , της διοικητικής δομής της περιοχής παρέμβασης , της κοινωνίας της γνώσης και της καινοτομίας. Η βάση της δικτυακής δομής (cluster) είναι η τετραπλή έλικα ( παραγωγικές δομές , διοίκηση, κοινωνία της γνώσης , κοινωνία των πολιτών) όπως περιλαμβάνεται στο σχεδιασμό για την έξυπνη εξειδίκευση . Με το τρόπο αυτό επιτυγχάνεται η επαφή των παραγωγικών δομών με τις δομές διοίκησης , τις πλατφόρμες καινοτομίας. Με το τρόπο αυτό επιτυγχάνεται :  - η καλύτερη αφομοίωση των προτεινόμενων διαχειριστικών παρεμβάσεων που στοχεύουν στο προστατευταίο αντικείμενο - η αμφίδρομη πληροφόρηση για τις άμεσες και έμμεσες επιπτώσεις στο παραγωγικό περιβάλλων από τον περιβαλλοντικό σχεδιασμό - η δυνατότητα αξιοποίησης χρηματοδοτικών εργαλείων - καλύτερη πληροφόρηση της διοίκησης - αμεσότητα στην επικοινωνία της παραγωγικής βάσης με τις πλατφόρμες καινοτομίας.</t>
  </si>
  <si>
    <t xml:space="preserve">Υποδομές διατροφής για τα πτωματοφάγα είδη. Ταΐστρες. </t>
  </si>
  <si>
    <t>3280 Ποταμοί της Μεσογείου με μόνιμη ροή του Paspalo-Agrostidion και πυκνή βλάστηση με μορφή παραπετάσματος από Salix και Populus alba στις όχθες τους. Αποκατάσταση / βελτίωση της ποιότητας του νερού. Μέτρα διαχείρισης των Αγροτικών  χρήσεων με την εφαρμογή πρακτικών χαμηλών εισροών. (μέσο ετήσιο κόστος ανά εκτάριο: 450 €)</t>
  </si>
  <si>
    <t xml:space="preserve">Η περιοχή αρμοδιότητας του Φορέα προσελκύει επενδύσει στο τομέα των ΑΠΕ και ειδικότερα στην εγκατάσταση ανεμογεννητριών. Παράλληλα έχει  εγκατασταθεί μεγάλος αριθμός φωτοβολταϊκών και εκκρεμεί σωματικός αριθμός αιτήσεων , που προϋποθέτει τη δημιουργία γραμμικών υποδομών μεταφοράς της παραγόμενης ενέργειας. Τόσο οι περιοχές παραγωγής της ενέργειες και κατά συνέπεια οι υποδομές μεταφοράς εντοπίζονται στα ενδιαιτήματα τροφοληψίας ειδών προτεραιότητας όπως το Κιρκινέζι , ο Μαυροπελαργός, Χρυσογέρακο, Πελεκάνοι, Πτωματοφάγα. Η αναγκαιότητα για τον καθορισμό τόσο της χωροταξικής κατανομής των εν λόγω υποδομών όσο και των ιδιαίτερων τεχνικών που πρέπει να εφαρμόζονται προκειμένου να αποφεύγεται η όχληση των ειδών και η υποβάθμιση των ενδιαιτημάτων τους , αποτελεί αντικείμενο της εν λόγω έρευνας. </t>
  </si>
  <si>
    <t xml:space="preserve">Αξιολόγηση των οικοτόπων 6110* &amp; 6220* και  προσδιορισμός της Κατάστασης Διατήρησης  του Οικοτόπου Κοινοτικού Ενδιαφέροντος και των ειδών χλωρίδας που εντοπίζονται εντός ,  με έμφαση στη σημαντικότητα του οικοτόπου για τη βιωσιμότητα των μειονεκτικών αγροτικών περιοχών. </t>
  </si>
  <si>
    <t>Τα εν λόγω σεμινάρια συνδέονται άμεσα και με τα αποτελέσματα των ανωτέρω μελετών αλλά και το πρότυπο της διακυβέρνησης στη περιοχή NATURA. Οι αγρότες θα πρέπει να κατανοήσουν το διακύβευμα από την προστασία των περιοχών και βαθμό που τα αγροτικά παραγωγικά συστήματα συμβάλλουν σε αυτό. Ο Αριθμός των τριών  σεμιναρίων είναι απαραίτητος ώστε να υπάρξει η μεγαλύτερη δυνατή προσέγγιση λόγω της εκτεταμένης περιοχής παρέμβασης του ΦΔ.</t>
  </si>
  <si>
    <r>
      <t xml:space="preserve">Κατά τη διάρκεια του προγράμματος παρακολούθησης ιχθυοπανίδας του Ταμιευτήρα της Κάρλας που υλοποιεί ο Φορέας Διαχείρισης Κάρλας -Μαυροβουνίου - Κεφαλόβρυσου Βελεστίνου - Δέλτα Πηνειού από σταθμούς δειγματοληψίας εντός του ταμιευτήρα συλλέχθηκαν και ταυτοποιήθηκαν γενετικά άτομα του είδους Φεροβελονίτσα - </t>
    </r>
    <r>
      <rPr>
        <sz val="11"/>
        <color theme="1"/>
        <rFont val="Calibri"/>
        <family val="2"/>
        <charset val="161"/>
        <scheme val="minor"/>
      </rPr>
      <t xml:space="preserve">Cobitis stephanidisi (Stamatis et al, 2018). </t>
    </r>
    <r>
      <rPr>
        <sz val="11"/>
        <color theme="1"/>
        <rFont val="Calibri"/>
        <family val="2"/>
        <charset val="161"/>
        <scheme val="minor"/>
      </rPr>
      <t>Το Cobitis stephanidisi εκριζώθηκε από την πηγή του Κεφαλόβρυσου, στο χωριό Βελεστίνο, οπού βρίσκονταν αρχικά και μετακινήθηκε προς την πρώην λεκάνη της λίμνης Κάρλα, στην κεντρική Ελλάδα . Σε πρόσφατη έρευνα στις πηγές και τα ρυάκια του Πηνειού και σε προγενέστερες λεκάνες της λίμνης Κάρλα, βρέθηκαν άτομα Cobitis stephanidisi στη πηγή Χασαμπάλη (Economidis &amp; Bobori, 2003), Ο πληθυσμός του είδους αυτού έχει χαρακτηριστεί ως κρίσιμα απειλούμενος υπό εξαφάνιση . Το είδος αυτό αξιολογείται ως κρίσιμα απειλούμενο καθώς ζει σε μία πολύ περιορισμένη σε εύρος περιοχή, περιορίζεται σε μία μόνο πηγή (έκταση όπου εμφανίζεται &lt;100χλμ.², και την περιοχή όπου καταλαμβάνει &lt;10χλμ.²). Επιπλέον έχει εκριζωθεί από την αρχικό τόπο διαμονής του την καρστική πηγή του Κεφαλόβρυσου ενώ παράλληλα παρατηρήθηκε μείωση της ποιότητας των ενδιαιτημάτων και της διαθεσιμότητας τους λόγω της γεωργικής ρύπανσης και της άντλησης νερού (Crivelli, 2005). Το φυσικό του περιβάλλον είναι πηγές γλυκού νερού. Το Cobitis stephanidis, γνωστό κοινώς ως Φεροβελονίτσα (Velestino spined loach) (Barbieri et al, 2015) είναι ένα βραχύβιο είδος. Τα ενήλικα άτομα ζουν σε χειμάρρους πεδινών περιοχών με ήπια ρεύματα και σε υδάτινες πηγές που συνδέονται με βαλτώδης υγροτόπους, με υποβρύχια βλάστηση (Economidis and Nalbant, 1996).</t>
    </r>
  </si>
  <si>
    <t xml:space="preserve">• Α’ Φάση: Βυθομετρική αποτύπωση του Ταμιευτήρα της Κάρλας με χρήση ηχοβολιστικού συστήματος (sonar) και εντοπισμός σημείων αυξημένου βάθους.H αποτύπωση μιας επιφάνειας η οποία βρίσκεται κάτω από το νερό απαιτεί τη χρήση ιδιαίτερων  τεχνικών  και μετρητικών διατάξεων  όπως τα Ηχοβολιστικά συστήματα κοινώς  SONAR (Sound Navigation and Ranging), τα οποία  είναι ηλεκτροακουστικές συσκευές και συστήματα που χρησιμοποιούν τη διάδοση των κυμάτων ηχητικής ενέργειας μέσα στο νερό για την ανίχνευση αντικειμένων που βρίσκονται στην επιφάνεια  ή κάτω από αυτήν. Σκοπός των συστημάτων SONAR είναι ο εντοπισμός, η αναγνώριση, η ταξινόμηση και η παρακολούθηση αντικειμένων καθώς και η χαρτογράφηση του βυθού. Ο εντοπισμός και η αναγνώριση των αντικειμένων περιλαμβάνει την εκτίμηση του μεγέθους τους, της θέσης τους, το βάθος στο οποίο βρίσκονται καθώς και την ταυτοποίηση τους. Λόγω του μεγέθους του ταμιευτήρα, η έκταση της λίμνης θα χωριστεί σε τομείς, μέσα από τους οποίους  στη συνέχεια θα ληφθούν τα απαραίτητα δεδομένα βυθομετρίας. Η λήψη των δεδομένων αυτών θα πραγματοποιηθεί με τη χρήση σκάφους πάνω στο οποίο θα τοποθετηθούν  μετρητικές  διατάξεις  ηχοβολιστικού συστήματος (SONAR)  σε συνδυασμό με δεκτή GPS για τον προσδιορισμό του ανάγλυφου του βυθού με μεγαλύτερη ακρίβεια και αξιοπιστία. Ο δέκτης GPS θα δώσει τον προσδιορισμό των οριζόντιων συντεταγμένων των σημείων στην επιφάνεια του σώματος του νερού (σταθεροποίηση θέσης) και  το SONAR τον προσδιορισμό του βάθους του νερού στα σημεία αυτά. Σε σημεία ενδιαφέροντος που θα υποδειχτούν, θα γίνει επαναλαμβανόμενη λήψη δεδομένων  για μεγαλύτερη ακρίβεια των μετρήσεων.  Η επεξεργασία των δεδομένων θα γίνει μέσω λογισμικών GIS και λογισμικών τρισδιάστατης απεικόνισης, από τα οποία θα παραχθούν οι ανάλογοι χάρτες, διαγράμματα και κατάλογοι ποιοτικών χαρακτηριστικών που θα συμβάλουν στην ολοκληρωμένη και πολυπαραμετρική ανάλυση και μελέτη του ανάγλυφου του  πυθμένα του ταμιευτήρα. Πιο συγκεκριμένα, θα παραχθούν χάρτες ισοβαθών καμπυλών για την απεικόνιση των βαθών του ταμιευτήρα, μέσω των οποίων θα αναδειχθουν σημεία ενδιαφέροντος για περεταίρω μελέτη. Επίσης θα δημιουργηθεί τρισδιάστατο μοντέλο αποτύπωσης  του ανάγλυφου  του πυθμένα του ταμιευτήρα, με στόχο  μια πιο ρεαλιστική και διαδραστική απεικόνιση. Ο χρονικός ορίζοντας της αποπεράτωσης της έρευνας υπολογίζεται στο διάστημα των εννέα μηνών και οι εργασίες που θα λάβουν χώρα διαχωρίζονται ως κάτωθι: 
i.  Συλλογή δεδομένων -  πρωτογενής επεξεργασία δεδομένων και ανάδειξη σημείων ενδιαφέροντος με σχετικά μεγαλύτερο βάθος.  
ii. Εξέταση σημείων ενδιαφέροντος και συλλογή δεδομένων  από τις περιοχές τους.
iii. Τελική επεξεργασία δεδομένων – Παραγωγή παραδοτέων και εξαγωγή συμπερασμάτων έρευνας.
• Β’ Φάση: Μικροβιολογικές αναλύσεις δειγμάτων νερού και ιστών υδρόβιων και παρυδάτιων οργανισμών. 
i. Θα πραγματοποιηθούν μικροβιολογικές εξετάσεις σε δείγματα νερού, τα οποία θα ληφθούν στην αρχή, κατά τη διάρκεια και στο τέλος της περιόδου υλοποίησης της δράσης, από το προσωπικό του Φ.Δ.,  ακολουθώντας το κατάλληλο πρωτόκολλο, τόσο από σταθμούς δειγματοληψίας που θα προκύψουν από την Α’ Φάση της δράσης, όσο και από σταθμούς – μάρτυρες, που ανήκουν στο δίκτυο σταθμών του προγράμματος παρακολούθησης ποιότητας νερού, οι συντεταγμένες των οποίων σε ΕΓΣΑ ’87 είναι οι εξής:
1. ST1: Πελαγικός σταθμός εντός του Ταμιευτήρα, Χ=400512, Ψ=4370422
2. ST2: Είσοδος Τάφρου 2Τ στον Ταμιευτήρα, Χ=398656, Ψ=4367232
3. ST3: Βόρειο-ανατολική πλευρά Ταμιευτήρα – Ανάμεσα στις τεχνητές νησίδες, Χ=399408, Ψ=4374086
4. ST4: Αντλιοστάσιο Πέτρας – DP1, Χ=395956 Ψ=4372443
5. ST5: Τεχνητός Υγρότοπος – Κεντρικό Τμήμα, Χ=394863 Ψ=4374453
• Β’ Φάση: Μικροβιολογικές αναλύσεις δειγμάτων νερού και ιστών υδρόβιων και παρυδάτιων οργανισμών. 
ii. Ανίχνευση παθογόνων μικροοργανισμών σε δείγματα νεκρών πτηνών. Αερόβιες και αναερόβιες μικροβιολογικές εξετάσεις θα πραγματοποιηθούν από δείγματα ιστών, χολής, περικαρδιακού υγρού, εντερικού περιεχομένου και ούρου σε κοινά και εκλεκτικά θρεπτικά υποστρώματα (αιματούχο άγαρ, nutrient άγαρ, Salmonella – Shigella άγαρ, ΜcConkey άγαρ, Mannitol Salt άγαρ, ΧLD άγαρ) και θα γίνει ταυτοποίηση των μικροοργανισμών με συμβατικές και μοριακές τεχνικές (16SRNA). Δείγματα ιστών (εγκεφάλου, ήπατος, νεφρών, εντέρου) θα εξεταστούν με τη μέθοδο της αλυσιδωτής αντίδρασης της πολυμεράσης για την ανίχνευση του γενετικού υλικού ιών του γένους Flavivirus και Rotavirus.
iii. Ορολογικές εξετάσεις για ανίχνευση αντισωμάτων έναντι ιού του Δυτικού Νείλου και Σαλμονέλα σε δείγματα πτηνών.
iv. Εξετάσεις για την ανίχνευση του Clostridium botulinum το οποίο είναι υπεύθυνο για τη παραγωγή της τοξίνης της αλλαντίασης και η παρουσία του ευνοείται σε περιοχές ανοξικών συνθηκών, θα πραγματοποιηθούν σε δείγματα πτηνών.
Τα αποτελέσματα του έργου θα παρουσιαστούν σε τρεις εκθέσεις (Αρχική, Ενδιάμεση, Τελική) οι η οποίες θα περιλαμβάνουν εποπτική και αναλυτική παρουσίαση των αποτελεσμάτων, πιθανή συσχέτισή τους με εποχιακές παραμέτρους και ανθρωπογενείς δραστηριότητες στην ευρύτερη περιοχή, συγκριτική αξιολόγηση με βάση προηγούμενες διαθέσιμες μετρήσεις και προκαταρκτική διατύπωση πιθανών μέτρων αντιμετώπισης. 
</t>
  </si>
  <si>
    <t xml:space="preserve">1. Διατήρηση των οικοθέσεων του οικοσυστήματος και των ειδών που διαβιούν σε αυτό μέσω της γονιδιωματικής πληθυσμιακής ανάλυσης (population genomics analysis) των ιχθυοαποθεμάτων του ταμιευτήρα της λίμνης Κάρλας, καθώς και τη φυλογενετική ανάλυση των ειδών της οικογένειας των Κυπρινοειδών. Έτσι, θα διερευνηθεί το γενετικό απόθεμα, οι σχέσεις της πληθυσμιακής δομής και της βιωσιμότητας των υπό μελέτη ειδών, η επίδραση παραγόντων στα μορφομετρικά τους χαρακτηριστικά και η αρμοστικότητα των υπό μελέτη ειδών σε σχέση με το γονιδιωματικό τους προφίλ. Ο ταμιευτήρας της Κάρλας αποτελεί σύστημα υψίστης σημασίας τόσο για τις τοπικές κοινωνίες, όσο και για το φυσικό περιβάλλον της περιοχής. Η σύγχρονη αντιμετώπιση για την αειφορική διαχείριση ενός οικοσυστήματος περιλαμβάνει την προστασία της βιοποικιλότητας σε επίπεδο γενετικού αποθέματος. Η ανάγκη για τη προστασία αυτού του οικοσυστήματος θα συμβάλει στην αύξηση της γνώσης σχετικά με την οικολογία των ειδών, της εξελικτικής διαδικασίας αλλά και των στρατηγικών στόχων μέσω διαχειριστικών πρακτικών, όπως η ελεγχόμενη αλίευση του ιχθυαποθέματος σε ερασιτεχνικό ή επαγγελματικό επίπεδο. Οι διαχειριστικές αυτές πρακτικές θεωρούνται χρήσιμο εργαλείο για σχέδια δράσης για την διατήρηση ενός οικοσυστήματος των οικοθέσεων και των ειδών που διαβιούν σε αυτό. Η διερεύνηση της γενετικής ποικιλότητας των ειδών που διαβιούν στον ταμιευτήρα της Κάρλας και των παραγόντων που τη διαμορφώνουν όπως η γενετική παρέκκλιση, η φυσική επιλογή, το μεταναστευτικό μοτίβο, καθορίζουν τους στόχους για την προστασία και τη διατήρηση της ιχθυοπανίδας και κατά συνέπεια ορίζουν τους κανόνες που πρέπει να διέπουν την αλιευτική δραστηριότητα εντός του συστήματος του ταμιευτήρα. Η απουσία ιχθυοφάγων ειδών ψαριών, όπως αυτή προκύπτει από το πρόγραμμα παρακολούθησης ιχθυοπανίδας, οδηγεί στη συσσώρευση ιχθυοπληθυσμών, οι οποίοι μέσω των προϊόντων του μεταβολισμού τους συμβάλλουν σημαντικά στη διατήρηση των υψηλών επιπέδων αζώτου και κατά συνέπεια ευτροφικών συνθηκών στον ταμιευτήρα της Κάρλας. Η εφαρμογή ελεγχόμενης και αυστηρά καθορισμένης αλιευτικής δραστηριότητας αποτελεί αναγκαίο διαχειριστικό μέτρο για την εξασφάλιση της ισορροπίας μεταξύ αβιοτικών και βιοτικών παραγόντων σε ένα ιδιαιτέρως τροποποιημένο υδάτινο σώμα (ΙΤΥΣ) όπως ο ταμιευτήρας της Κάρλας. 
2. Αξιοποίηση των δεδομένων της πληθυσμιακής έρευνας για τον καθορισμό ζωνών άσκησης ερασιτεχνικής αλιείας στον Ταμιευτήρα της Κάρλας, λαμβάνοντας υπόψη τον ενδεχόμενο κίνδυνο μείωσης του γενετικού αποθέματος ή/και εξαφάνισης κάποιων ειδών, αλλά και τη δυνατότητα αναπαραγωγής τους σε συγκεκριμένα πεδία εντός του ταμιευτήρα.
</t>
  </si>
  <si>
    <t xml:space="preserve">Η συγκεκριμένη δράση στοχεύει στην τεκμηρίωση της τυπολογίας των οικοτόπων κοινοτικού ενδιαφέροντος και στην εκτίμηση της βιοποικιλότητας της μεγαβενθικής πανίδας (μακροσκοπικοί ασπόνδυλοι βενθικοί οργανισμοί) με έμφαση στα ασπόνδυλα είδη κοινοτικού ενδιαφέροντος, στη θαλάσσια έκταση του Φορέα Διαχείρισης Κάρλας - Μαυροβουνίου - Κεφαλόβρυσου Βελεστίνου - Δέλτα Πηνειού (Κα.Μα.Κε.Βε.Δε.Πη.), με σκοπό την αποτύπωση και αξιολόγηση της κατάστασης διατήρησης των προστατευόμενων θαλάσσιων βιοτόπων και της άγριας πανίδας τους, σύμφωνα με τις απαιτήσεις της Ενωσιακής νομοθεσίας (Οδηγίες 1992/43/ΕΚ, 2013/17/ΕΚ όπως ενσωματώθηκαν στο εθνικό δίκαιο). Τα πρωτογενή δεδομένα που θα συλλεχθούν στην πορεία υλοποίησης του έργου θα συμβάλλουν καθοριστικά στην κατάρτιση προτάσεων θέσπισης διαχειριστικών μέτρων για τη βιώσιμη διαχείριση των βιολογικών πόρων  της ευρύτερης περιοχής.                   Φάση Α’: 
• Προπαρασκευαστική αναζήτηση πληροφοριών για τη βιοποικιλότητα και τους βιολογικούς πόρους στην θαλάσσια περιοχή ευθύνης του Φορέα Διαχείρισης Κα.Μα.Κε.Βε.Δε.Πη. στη διεθνή επιστημονική βιβλιογραφία, καθώς και το ανάπτυγμα της στρατηγικής των δειγματοληψιών πεδίου και την τεκμηρίωση των σχετικών διαδικασιών (δειγματοληπτικά πρωτόκολλα). Τα βιβλιογραφικά δεδομένα θα αποδελτιωθούν σε κατάλληλη βάση (χρήση λογισμικού File Maker), ενώ τα δειγματοληπτικά πρωτόκολλα θα κατατεθούν στην Πρώτη Έκθεση Αναφοράς της δράσης.
Φάση B’: 
• Τεκμηρίωση της τυπολογίας των οικοτόπων στο θαλάσσιο μέτωπο της περιοχής ευθύνης του Φορέα Διαχείρισης Κα.Μα.Κε.Βε.Δε.Πη. με την εφαρμογή μη-καταστρεπτικών τεχνικών δειγματοληψίας και διεξαγωγή υποθαλάσσιων επισκοπήσεων με αυτόνομη κατάδυση κατά μήκος διατομών για την οπτική καταγραφή του πυθμένα και τον χαρακτηρισμό των οικοτόπων στη βάση των γεωμορφολογικών χαρακτηριστικών της περιοχής και των αντιπροσωπευτικών μακροσκοπικών ειδών και βιοκοινοτήτων (εφαρμογή τυπολογίας Μεσογειακών οικοσυστημάτων), Οι επισκοπήσεις θα γίνουν κατά μήκος διατομών για την ευρύτερη δυνατή σάρωση και θα εμπίπτουν στην κατηγορία της βασικής επισκόπησης, σε δίκτυο 20 σταθμών που θα καλύπτει το σύνολο της θαλάσσιας περιοχής που υπάγεται στον Φορέα Διαχείρισης Κα.Μα.Κε.Βε.Δε.Πη. Συμπληρωματικά, θα εφαρμοστούν στοχευμένες δειγματοληψίες μικρής παράκτιας αλιείας με δίχτυ βυθού για τον τυπολογικό χαρακτηρισμό των βαθύτερων οικοτόπων (π.χ. ροδολιθικοί πυθμένες), όπου δεν δύναται να εφαρμοστούν επισκοπήσεις με αυτόνομη κατάδυση. Τα δεδομένα που θα συλλεχθούν από τις δειγματοληψίες πεδίου θα ψηφιοποιηθούν και θα αποτυπωθούν σε αναλυτικό χάρτη της περιοχής χρησιμοποιώντας Σύστημα Γεωγραφικών Πληροφοριών (GIS). 
• Eεκτίμηση της βενθικής βιοποικιλότητας και της κατάστασης διατήρησης πληθυσμών μακροσκοπικών ασπόνδυλων κοινοτικού ενδιαφέροντος που περιλαμβάνονται στα παραρτήματα της Οδηγίας 1992/43, στο θαλάσσιο μέτωπο της περιοχής ευθύνης του Φορέα Διαχείρισης Κα.Μα.Κε.Βε.Δε.Πη. με έμφαση στα είδη κοινοτικού ενδιαφέροντος που απαιτούν προστασία (Patella ferruginea, Lithophaga lithophaga, Pinna nobilis και Centrostephanus longispinus). Για την εκτίμηση της βενθικής βιοποικιλότητας θα εφαρμοστούν μη-καταστρεπτικές τεχνικές δειγματοληψίας οπτικής καταγραφής. Ειδικότερα, θα διεξαχθούν υποθαλάσσιες επισκοπήσεις του πυθμένα με αυτόνομη κατάδυση κατά μήκος διατομών και με χρήση επαναληπτικών πλαισίων διαστάσεων 50 x 50 cm για την πληρέστερη δυνατή αποτύπωση της βιοποικιλότητας. Κάθε κατάδυση θα περιλαμβάνει την επιτόπου καταγραφή της βιοποικιλότητας της μεγαβενθικής πανίδας σε ειδικά πινάκια υποβρύχιας γραφής καθώς και την φωτογραφική τεκμηρίωση της πανίδας, με χρήση υποβρύχιας φωτογραφικής ψηφιακής μηχανής υψηλής ανάλυσης, εφαρμόζοντας τη μεθοδολογία των πολλαπλών φωτογραφικών λήψεων. Εκτός των ασπόνδυλων ειδών κοινοτικού ενδιαφέροντος, θα συλλεχθούν σχετικά δεδομένα και για τα θαλάσσια είδη ασπόνδυλων που αναφέρονται ως απειλούμενα στις τοπικές (μεσογειακές) αξιολογήσεις της IUCN ή χρήζουν προστασίας σύμφωνα με τη σύμβαση της Βέρνης ή/και τη σύμβαση της Βαρκελώνης (π.χ. γοργονίες, αστακοί, αχινοί). Τα δεδομένα αυτά θα ψηφιοποιηθούν και θα αποδοθούν σε χάρτες GIS όπου θα οριοθετείται η περιοχή εξάπλωσής τους και το μέγεθος των πληθυσμών τους, ώστε να γίνει ο χαρακτηρισμός της κατάστασης διατήρησής τους.
• Συλλογή δεδομένων για τους βιολογικούς πόρους της περιοχής με εφαρμογή της μεθόδου της ερευνητικής επισκόπησης. Το μέσο (ερευνητικό εργαλείο) που θα χρησιμοποιηθεί για τη συλλογή των δεδομένων θα είναι κατάλληλα δομημένο ερωτηματολόγιο που αποτελεί και το ευρύτερα χρησιμοποιούμενο μέσο επισκόπησης. Ο πληθυσμός – στόχος (target population) της έρευνας θα αποτελείται από όλες τις σχετικές ομάδες που δραστηριοποιούνται στην θαλάσσια περιοχή ευθύνης του Φορέα Διαχείρισης Κα.Μα.Κε.Βε.Δε.Πη. (αλιευτικοί σύλλογοι, ερασιτέχνες αλιείς, καταδυτικά κέντρα, κλπ) επιδιώκοντας την πληρέστερη δυνατή καταγραφή των απόψεων των εμπλεκόμενων μερών και την απεικόνιση της πραγματικότητας που επικρατεί σήμερα.
</t>
  </si>
  <si>
    <t>Εκτίμηση και αξιολόγηση των ειδών ιχθυοπανίδας στην παράκτια ζώνη των περιοχών του Δικτύου NATURA 2000: 1.Όρος Πήλιο και παράκτια θαλάσσια ζώνη - (GR1430001) 2.Κάρλα - Μαυρβούνι - Κεφαλόβρυσο Βελεστίνου - Νεοχώρι  (GR1420004) 3. Δέλτα Πηνειού (GR1420015).</t>
  </si>
  <si>
    <t xml:space="preserve">Επίκεντρο της δράσης αυτής αποτελεί η εκτίμηση και αξιολόγηση των ειδών ιχθυοπανίδας  εντός της θαλάσσιας προστατευόμενης περιοχής του Φορέα Κάρλας Μαυροβουνίου Κεφαλόβρυσου Βελεστίνου και Δέλτα Πηνειού.
Αναλυτικά θα ζητηθεί να γίνει
a. Διερεύνηση της σχετικής επιστημονικής βιβλιογραφίας καθώς και σχεδιασμός των εργασιών πεδίου που θα περιλαμβάνει την στρατηγική των δειγματοληψιών για τη δράση
b. Καταγραφή των ειδών ιχθυοπανίδας (με έμφαση στο ανάδρομο είδος Σαρδελομάνα - Alosa fallax της Οδηγίας 92/43/ΕΟΚ) στο θαλάσσιο μέτωπο της Κα.Μα.Κε.Βε.Δε.Πη με την χρήση διαφορετικών μεθοδολογικών προσεγγίσεων:
• Υποβρύχια οπτική καταγραφή με τη χρήση αυτόνομης καταδυτικής συσκευής και μη καταστρεπτικών μεθόδων αποτύπωσης
• Δειγματοληψία στο πεδίο με αλιευτικά σκάφη
• Ερωτηματολόγια που αφορούν σχετικές ομάδες που δραστηριοποιούνται στην Κα.Μα.Κε.Βε.Δε.Πη (π.χ. αλιείς, δύτες κ.α)
c.  Αποτύπωση των τύπων οικοτόπων που εντοπίζονται στα αλιευτικά πεδία του θαλάσσιου μετώπου της Κα.Μα.Κε.Βε.Δε.Πη με την χρήση υδρακουστικής τεχνολογίας και υποβρύχιας οπτικής καταγραφής
• Υποβρύχια οπτική καταγραφή με την χρήση αυτόνομης καταδυτικής συσκευής και μη καταστρεπτικών μεθόδων αποτύπωσης
• Υδρακουστική αποτύπωση των οικοτόπων με την χρήση κατάλληλου εξοπλισμού (π.χ. ηχοβολιστής πλευρικής σάρωσης)
d.  Πρόταση διαχειριστικών μέτρων για την βιώσιμη διαχείριση της αλιείας και των αλιευτικών πόρων.
</t>
  </si>
  <si>
    <t xml:space="preserve">Τρεις ενημερωτικές ημερίδες για την αμφίδρομη πληροφόρηση του τοπικού πληθυσμού αλλά και των στελεχών του ΦΔ ΚαΜαΚεΒεΔεΠη. </t>
  </si>
  <si>
    <t xml:space="preserve">Πέραν της απαραίτητης σε βάθος εκπαίδευσης των άμεσα ωφελούμενων (γεωργών , κτηνοτρόφων) για την άσκηση φυλοπεριβαλλοντικής πολιτικής απαιτείται η σε τακτά διαστήματα ενημέρωση των πολιτών. Με τον τρόπο αυτό επιτυγχάνεται η επαφή με τους δρώντες της ΠΠ, η καταγραφή των προβλημάτων που αντιμετωπίζουν οι τοπικές κοινωνίες και εξαρτώνται από περιβαλλοντικά ζητήματα, η ενημέρωση των πληθυσμών για τις ευκαιρίες που δημιουργούνται στις τοπικές κοινωνίες από την βελτίωση των περιβαλλοντικών παραμέτρων της ΠΠ. </t>
  </si>
  <si>
    <t>Υποδομές ερμηνείας περιβάλλοντος για τις 16 Διαφορετικές περιοχές NATURA 2000 (ΕΖΔ-ΖΕΠ)αρμοδιότητας του ΦΔ ΚαΜαΚεΒεΔεΠη. (Πινακίδες ερμηνείας περιβάλλοντος, Φυλλάδια ενημέρωσης, οδηγός ανάδειξης των ΠΠ)</t>
  </si>
  <si>
    <t xml:space="preserve">Η ΠΠ αρμοδιότητας του ΦΔ έχει επεκταθεί σε πολλαπλάσιο βαθμό οι δε νέες περιοχές είναι απαραίτητο να αναδειχθούν. Οι ενημερωτικές πινακίδες (ερμηνείας περιβάλλοντος , οριοθέτησης ) , το έντυπο ενημερωτικό υλικό (φυλλάδια, οδηγός ανάδειξης ) στοχεύουν τόσο στην ενημέρωση όσων διαβιούν στις ΠΠ αλλά και των επισκεπτών σε αυτές. </t>
  </si>
  <si>
    <t>Bousbouras D. 2001. Otter rage and food habits at the lakes Himaditida, Zazari, Petron, Vegoritida and Kastoria. EVS EU, Arcturos. 
Bousbouras D. 1996α. Otter. In: Koutrakis M. (Project Leader) 1996. Specific management Plan for the site Stena Nestou (GR1120004). EKBY Thermi. 229p.
Bousbouras D. 1996b. Otter. In: Tsiouris S. (Project Leader) 1996. Specific management Plan for the site Limnes Cheimaditida – Zazari (GR1340005). EKBY Thermi. 212 p.
Bousbouras D. (Project Leader) 1999. Special Environmental Study for Grammos &amp; NW Voio. LIFE-NATURE «ARCTOS - second phase» ARCTUROS. Thessaloniki Vol A 324 p.
Gourvelou E. 1993. Winter diet of the Otter Lutra lutra and its population status in the lake kerkini. 63 pp. MAICH. 
Delaki, E.-E., Kotzageorgis, G., Vassiliki, I. and Stamopoulos, A. (1988) A Study of Otters in Lake Mikri Prespa, Greece, IUCN Otter Spec. Group Bull. 3: 12 -16
Bousbouras D. &amp; B. Hallmann 1999. The presence of the otter (Lutra lutra) in the former lake Karla (Thessalia, Greece). Newsletter Hellenic Zoological Society, Vol. 31, pp 9 -10
Gaethlich M. 1988 : Otters in westen Greece and Corfu. IUCN Otter Specialist Group Bulletin 3: 17-23.
Macdonald S. M. &amp; C.F. Mason 1982. Οtters in Greece. Oryx 16 : 240 - 244. 
Macdonald S. M. &amp; C.F. Mason 1984. The otter. Φύσις 27 : 28 - 33.
Macdonald S. M. &amp; C.F. Mason 1985. Οtters, their Habitat and Conservation in Northeast Greece. Biol. Cnserv. 31 : 191 - 210. 
de Smet, K. and Lymberakis, P. (2003) Eurasian Otters (Lutra lutra) in Crete?!. IUCN Otter Spec. Group Bull. 20(1): 72
Ruiz-Olmo J. (2006). The Otter in Corfu Island (Greece): Situation in 2006. IUCN Otter Spec. Group Bull. 23(1): 17 -25 .                                                                                      Πρόγραμμα παρακολούθησης ΦΔ ΚαΜαΚεΒεΔεΠη (Αναφορά 2018-2019)</t>
  </si>
  <si>
    <t>Iliopoulos,Y., et. al., 1999. “Distribution and population estimates of the wolf in Greece”- Project report (in Greek) Arcturos, Thessaloniki, Greece - Project LIFE “Lycos” NAT97-GR04249: Conservation of the wolf (Canis lupus L.) and its habitats in Greece (Arcturos, EC DGEnv, Greek Ministry of Agriculture).Iliopoulos,Y., 1999. “The use of livestock guarding dogs, for the protection of free grazing livestock from wolf attacks in Greece”- Project report (in Greek) Arcturos, Thessaloniki, Greece - Project LIFE “Lycos” NAT97-GR04249: Conservation of the wolf (Canis lupus L.) and its habitats in Greece (Arcturos, EC DGEnv, Greek Ministry of Agriculture).Iliopoulos Y. and Godes, C., 1999. “The use of garbage dumps as food sources from wolf packs in Central Greece”- Project report (in Greek) Arcturos, Thessaloniki, Greece - Project LIFE “Lycos” NAT97-GR04249: Conservation of the wolf (Canis lupus L.) and its habitats in Greece (Arcturos, EC DGEnv, Greek Ministry of Agriculture). Iliopoulos Y., 1999. “Distribution and presence of feral and stray dogs in the wolf distribution in Greece”- Project report (in Greek) Arcturos, Thessaloniki, Greece - Project LIFE “Lycos” NAT97-GR04249: Conservation of the wolf (Canis lupus L.) and its habitats in Greece (Arcturos, EC DGEnv, Greek Ministry of Agriculture).Iliopoulos,Y., P. Menounos, P. Pavlides, S. Tzortzakis. 1999. “Depredationon livestock caused by a radiocollared wolf pack in Central Greece” Project LIFE "Lycos"NAT97-GR04249: Conservation of the wolf (Canis lupus L.) and its habitats in Greece. Arcturos, Thessaloniki, Greece, unpublished report (in Greek).Iliopoulos Y. 2000. Notes and comments for the "Final Draft Plan for the Conservation of Wolves in Europe" – LCIE - Council of Europe. First results by the project considering the situation of the wolf in Greece and the relevant conservation problems of the species. Project LIFE “Lycos” NAT97-GR04249: Conservation of the wolf (Canis lupus L.) and its habitats in Greece (Arcturos, EC DGEnv, Greek Ministry of Agriculture).Iliopoulos Y. 2000. «Illegal use of poisoned baits in Continental Greece for predator control and its impact on wolf, Canis lupus, and bear, Ursus arctos, populations». In: Illegal use of poison in the Natural Environment- International Congress- Mallorca, Spain.- BVCF, SEO-birdlife, Frankfurt Zoological Society, Ministerio de Medio Ambiente, ΕC- DG ΧΙ.Kanellopoulos N., Iliopoulos Y., 2001. “Livestock shepherd attitudes towards wolf in Central Greece”. Project report (in Greek) Arcturos, Thessaloniki, Greece - Project LIFE “Lycos” NAT97-GR04249: Conservation of the wolf (Canis lupus L.) and its habitats in Greece (Arcturos, EC DGEnv, Greek Ministry of Agriculture).Iliopoulos, Y., 2003: “Distribution of the wolf (Canis lupus L.) in Antihasia mountains – important breeding areas”. Project ETERPS: “Free livestock raising and conservation of endangered vulture species and large carnivores in the Natura 2000 site Antihasia mountains- GR1440003”, Arcturos, Hellenic Ortnithological Society, Greek Ministry of Environment and Public Works.Iliopoulos,Y. et al., 2001. “Damage inspection and compensation in Fthiotida and Trikala prefectures. Data presentation and evaluation: factors influencing depredation levels per attack and per farmer”. Project LIFE “Lycos” NAT97-GR04249: Conservation of the wolf (Canis lupus L.) and its habitats in Greece (Arcturos, EC DGEnv, Greek Ministry of Agriculture).Iliopoulos, Y., 2003: “Distribution of the wolf (Canis lupus L.) in Antihasia mountains – important breeding areas”. Project ETERPS: “Free livestock raising and conservation of endangered vulture species and large carnivores in the Natura 2000 site Antihasia mountains- GR1440003”, Arcturos, Hellenic Ortnithological Society, Greek Ministry of Environment and Public Works.Migkli D., Youlatos D., Iliopoulos Y. 2005: Winter food habits of a wolf pack in Greece. Journal of Biological Research 4: 217-220.Iliopoulos Y., 2005. “ Linkage areas of wolf distribution in the alignment of EGNATIA highway – section 4.1- Grevena”, Pp.198-287 in: “Monitoring and evaluation of Egnatia highway construction (section 4.1) effects, on large mammals and their habitats”. Project final report (EGNATIA S.A. ed.), 120pp. + GIS maps.(Internal report, in greek).Iliopoulos Y., 2005. “Distribution, population estimates, conservation problems and management of five large mammal species (bear, wolf, wild boar, roe deer and Balkan chamois), in Tzoumerka mountains”, pp 120. Epirus S.A. In: Special Environmental study for the establishment of the Tzoumerka National Park. Epirus Regional Authority.Iliopoulos Y., Aravidis I., Kallimanis T., Tragos T., Giannakopoulos A., 2006. “Study on wolf behavior in the alignment of the New High Speed Railway- Lamia/Domokos- proposals for the de-fragmentation of wolf population”. Project final report (Callisto NGO), 150pp. + GIS maps.LINNELL J., V. SALVATORI &amp; L. BOITANI (2007): Guidelines for population level management plans for large carnivores in Europe. A Large Carnivore Initiative for Europe report prepared for the European Commission. Final draft May 2007. Project 070501/2005/424162/MAR/B2 (EU), 78pp.Relevant internet sites: http://www.largecarnivores.maverik.ch/ http://ec.europa.eu/environment/nature/conservation/ema/index.htm.                                                                                     Πρόγραμμα παρακολούθησης ΦΔ ΚαΜαΚεΒεΔεΠη (Αναφορά 2018-2019)</t>
  </si>
  <si>
    <t>Adamakopoulos - Matsoukas, P. 1991. Inventaire de la faune de Grèce: Etat des populations d’espèces menacées. 5. La distribution du chat sauvage (Felis silvestris) en Grèce. Biologia Gallo-Hellenica, 18(1):45-52.
Belardinelli A. 2001. Distribution, activity, morphological and morphometrical caracters of Erinaceus concolor nesiotes, Mustela nivalis galinthias, Martes foina bunites, Meles meles arcalus, Felis silvestris cretensis in Crete. M.Sc.Thesis, Department of Biology, University of Crete, 149pp.
IUCN 2007. Felis silvestris. In: IUCN 2007. European Mammal Assessment http://ec.europa.eu/environment/nature/conservation/ species/ema/. Downloaded on 11 May 2007. 
Hemmer, H. 1999. Felis silvestris Schreber, 1777. In: Mitchell – Jones A. J., G., Amori, W. Bogdanowicz, B. Krystufek, P.J.H., Reijnders, F., Spitzenberger, M., Stubbe, J.B.M., Thissen, V.Vohralik, J. Zima. 1999. The atlas of European mammals. T &amp; AD Poyser Ltd, 358-359.                                                                                             Πρόγραμμα παρακολούθησης ΦΔ ΚαΜαΚεΒεΔεΠη (Αναφορά 2018-2019)</t>
  </si>
  <si>
    <t>Adamakopoulos - Matsoukas, P. 1991. Inventaire de la faune de Grèce: Etat des populations d’espèces menacées. 5. La distribution du chat sauvage (Felis silvestris) en Grèce. Biologia Gallo-Hellenica, 18(1):45-52.
Belardinelli A. 2001. Distribution, activity, morphological and morphometrical caracters of Erinaceus concolor nesiotes, Mustela nivalis galinthias, Martes foina bunites, Meles meles arcalus, Felis silvestris cretensis in Crete. M.Sc.Thesis, Department of Biology, University of Crete, 149pp.
IUCN 2007. Felis silvestris. In: IUCN 2007. European Mammal Assessment http://ec.europa.eu/environment/nature/conservation/ species/ema/. Downloaded on 11 May 2007. 
Hemmer, H. 1999. Felis silvestris Schreber, 1777. In: Mitchell – Jones A. J., G., Amori, W. Bogdanowicz, B. Krystufek, P.J.H., Reijnders, F., Spitzenberger, M., Stubbe, J.B.M., Thissen, V.Vohralik, J. Zima. 1999. The atlas of European mammals. T &amp; AD Poyser Ltd, 358-359.                                                                                          Πρόγραμμα παρακολούθησης ΦΔ ΚαΜαΚεΒεΔεΠη (Αναφορά 2018-2019)</t>
  </si>
  <si>
    <t xml:space="preserve"> BOGDANOWICZ, W. 1999. Nyctalus noctula (Schreber, 1774). In: The Atlas of European Mammals. Mitchell-Jones, A. J., Amori, G., Bogdanowicz, W., Kryštufek, B., Reijnders, P. J. H., Spitzenberger, F., Stubbe, M., Thissen, J. B. M., Vohralík, V. &amp; Zima, J. (Eds.) pp. 136-137. Academic press, London.
HANÁK V., P. BENDA, M. RUEDI, I. HORÁČEK &amp; T. S. SOFIANIDOU. 2001. Bats (Mammalia: Chiroptera) of the Eastern Mediterranean. Part 2. New records and review of distribution of bats in Greece. Acta Soc. Zool. Bohem. 65: 279–346.
ILIOPOULOU-GEORGUDAKI J., A. LEGAKIS, I. ONDRIAS, L. PARASCHI, R. WEID. 1992. Chiroptera. pp 303-321. In: KARANDINOS M. (ed.). The red data book of threatened vertebrates of Greece. Hellenic Zoological Society-Hellenic Ornithological Society (in Greek).
IUCN 2007. Nyctalus noctula. In: IUCN 2007. European Mammal Assessment http://ec.europa.eu/environment/nature/conservation/species/ema/species/ nyctalus_noctula.htm. Downloaded on 11 May 2007.
IVANOVA Τ. 2000. New data οn bats (Mammalia: Chiroptera) from the Eastem Rhodopes, Greece (Thrace, Evros). Histor. Natur Bulg. 11: 117-125. 
IVANOVA T. &amp; A. GUEORGUIEVA. 2004. Bats (Mammalia: Chiroptera) of the Eastern Rhodopes (Bulgaria and Greece) – species diversity, zoogeography and faunal patterns. - In: Beron P., Popov A. (eds). Biodiversity of Bulgaria. 2. Biodiversity of Eastern Rhodopes (Bulgaria and Greece). Pensoft &amp; Nat. Mus. Natur. Hist., Sofia, 907-927.
KOLΕΝAΤΙ F. A. 1859. Monographie der europäischer Chiropteren. Jahresheft Νaturwiss. Sect. Mäht: Schles. Ges. Foerd. Ackerbaues, Bruenn 1859: 1-156. 
LINDERMAYER D. 1855. Euboea. Eine naturhistorische Skizze. Bull. Naturalist. Moscou 2: 447
MILLER G. S. 1912. Catalogue of the Mammals of Western Europe (Europe exclusive of Russia) in the collection of the British Museum. London: British Museum (Natural History), 1019 pp. 
TSUNIS G. 1987. Aspetti faunistici del Parco Nazionale di Valia-Calda, Pindo. pp.: 44-47. In: CRUCΙTTΙ Ρ. (ed.): Atti del Convegno sur Tema Zoologica Ellenica. Roma: Soc. Rom. Sci. Natur., 56 pp. 
WEID R. 1994. Sozialrufe männlicher Abendsegler (Nyctalus noctula). Bonn. Ζοοl. Beitr. 45: 33-38.                                                                                                                   Πρόγραμμα παρακολούθησης ΦΔ ΚαΜαΚεΒεΔεΠη (Αναφορά 2018-2019)</t>
  </si>
  <si>
    <t>92C0 Δάση Platanus orientalis και Liquidambar orientalis (Platanion orientalis) . Μέτρα προστασίας των συτάδων πλατάνου για την αποφυγή προσβολής του μύκητα Ceratocystis platani. Μέτρα προστασίας - φύλαξης - ενημέρωσης  ( 40€/Ηα ).</t>
  </si>
  <si>
    <t xml:space="preserve">9260 Δάση με Castanea sativa. Αντιμετώπιση του μύκητα Cryphonectria parasitica με εμβολιασμούς (200€/Ηα)
</t>
  </si>
  <si>
    <t xml:space="preserve">92D0 Νότια παρόχθια δάση-στοές και λόχμες (Nerio-Tamaricetea και Securinegion tinctoriae). Αποκατάσταση της κατάστασης των υδατικών σωμάτων με έμφαση στο τμήμα πλημμυρισμού, </t>
  </si>
  <si>
    <t>91E0 *Αλλουβιακά δάση με Alnus glutinosa και Fraxinus excelsior (Alno-Padion, Alnion
incanae, Salinion albae)  &amp; 92A0 Δάση-στοές με Salix alba και Populus alba. Βελτίωση του οικοτόπου με την εφαρμογή φυτεύσεων σε έκταση 25 Ηα. (κόστος το εκτάριο  1900€)</t>
  </si>
  <si>
    <t>Τα αγροτοχημικά αποτελούν μια συνεχή απειλή για τα οικοσυστήματα που αλληλεπιδρούν με τις αγροτικές εκμετάλλευσης και κυρίως αυτές που εφαρμόζεται εντατική καλλιέργεια. Παρότι έχουμε προτείνει μια ολοκληρωμένη παρέμβαση με αγροπεριβαλλοντικές δράσεις ( αποζημίωση απώλειας εισοδήματος και  παραγωγή βιοποικιλότητας), θα πρέπει να αντιμετωπίσουμε το υπαρκτό πρόβλημα της διαχείρισης των συσκευασιών των αγροτοχημικών από την ανεξέλεγκτη ρίψη τους  στου υδατικούς αποδέκτες (κανάλια, ποτάμια , λίμνες ). Προτείνουμε την αποζημίωση στην πηγή (κατάστημα φυτοφαρμάκων) των αγροτών που επιστρέφουν τις συσκευασίες (κατάλληλα καθαρισμένες) επικουρικά της πρόβλεψης του νόμου , για την υποχρεωτική επιστροφή της συσκευασίας.</t>
  </si>
  <si>
    <t>Διαχειριστικές παρεμβάσεις ΦΔ ΚαΜαΚεΒεΔεΠη</t>
  </si>
  <si>
    <t>ΤΔ ΦΔ ΚαΜαΚεΒεΔεΠη</t>
  </si>
  <si>
    <t xml:space="preserve">Περιφερειακό Σχέδιο Δράσης για το Κιρκινέζι
(Falco naumanni) στον Θεσσαλικό κάμπο. </t>
  </si>
  <si>
    <t xml:space="preserve">3280 Constantly flowing Mediterranean rivers with Paspalo Agrostidion species and hanging curtains of Salix and Populus alba. Μέτρα διαχείρισης των  λειτουργιών τοπίου. Διατήρηση των οικοτόπων , των ειδών, των ανθρωπογενών δράσεων που εντάσσονται με το τοπίο (παλαιά γραμμή σιδηροδρόμου, θρησκευτικά και ιστορικά μνημεία) </t>
  </si>
  <si>
    <t>Αντιμετώπιση της ανεξέλεγκτης απόρριψης των συσκευασιών αγροτοχημικών προϊόντων μέσω της ανταμοιβής των συνεργάσιμων αγροτών. Εντός των ΠΠ αρμοδιότητας του ΔΦ (0,5€/τεμ)</t>
  </si>
  <si>
    <t>Η δράση αφορά τη χρηματοδότηση παρεμβάσεων ήπιας  αξιοποίησης των οικοσυστημικών λειτουργιών της περιοχής Τέμπη- Δέλτα Πηνειού- Κίσσαβος με παράλληλη αξιοποίηση υποδομών με ιδιαίτερη συναισθηματική και περιβαλλοντική αξία ( παλαιά σιδηροδρομική γραμμή κοιλάδας Τεμπών)</t>
  </si>
  <si>
    <t>Εντείνονται τα περιστατικά δηλητηριάσεων τόσο για είδη της άγριας πανίδας (Canis lupus, Lutra lutra , Γεράκια κλπ). Παράλληλα θύματα της πρακτικής αυτής γίνονται και πολλά σκυλιά , γάτες που διαβιούν στις κτηνοτροφικές εκμετάλλευσης της περιοχής. Η λειτουργία μια μονάδας εντοπισμού ( με τη χρήση εκπαιδευμένου σκύλου) κρίνεται απαραίτητη μιας και η μόνη που δρούσε στη περιοχή των Μετεώρων (Ορνιθολογική μέσω του προγράμματος LIFE ) θα πάψει να προσφέρει σε λιγότερο από δύο έτη τις υπηρεσίες της. Τη μονάδα αυτή θα τη λειτουργεί ο ΦΔ</t>
  </si>
  <si>
    <t>Οργάνωση &amp; λειτουργία μονάδας παροχής πρώτων βοηθειών σε είδη πανίδας της ευρύτερης περιοχής με έμφαση στα είδη ορνιθοπανίδας που πλήττονται. ( 20000€/ έτος κόστος λειτουργικό που περιλαμβάνει και τις αποσβέσεις των παγίων )</t>
  </si>
  <si>
    <t>Σχέδιο Ανάδειξης Κοιλάδας Τεμπών του Δήμου Τεμπών</t>
  </si>
  <si>
    <t xml:space="preserve">Οι ΠΠ αρμοδιότητας του ΦΔ παρουσιάζουν την ιδιαιτερότητα να χωροθετούνται σε μια άκρος παραγωγική , για τον αγροτικό χώρο , περιοχή. Η έντονη παρουσία του ανθρώπου σε συνδυασμό με την κυριαρχία  ξυροθερμικών τύπων οικοτόπων κυρίως στις Δυτικές εκθέσεις των Ορεινών όγκων (Πηλίου , Μαυροβουνίου, Κισσάβου) συντελεί στην ανάγκη αυξημένης προστασίας αυτών από το κίνδυνο καταστροφικών δασικών πυρκαγιών. Με τη πρόταση θέλουμε να συμβάλουμε σε κάποιο βαθμό στην αντιμετώπιση του παραπάνω προβλήματος. Η εγκατάσταση σε επιλεγμένες θέσεις 10 τουλάχιστον δεξαμενών ( από ειδικό πολυμερές υλικό ) 40000 lit έκαστη θα επιτρέψει στα οχήματα της πυροσβεστικής υπηρεσίας να ανεφοδιάζονται άμεσα. Η τοποθέτησης των εν λόγω δεξαμενών δεν απαιτεί κάποιου είδους άδεια και η συντήρηση και τοποθέτηση του είναι αρμοδιότητα των δασοκτημόνων Δήμων της περιοχής που έχουν εκφράσει τη συναίνεσή τους. Παράλληλα θα παρέχουν νερό και σε είδη της άγριας πανίδας των ΠΠ. </t>
  </si>
  <si>
    <t xml:space="preserve">Το φαινόμενο των θανάτων ειδών ονριθοπανίδας εντάθηκε από το 2016 με το μαζικό θάνατο αργυροπελεκάνων και όχι μόνο. Παράλληλα μικρός αριθμός ημιθανών ατόμων απεστάλησαν σε δομές περίθαλψης (Δράση για την Άγρια Ζωή) μιας και η δυνατότητα των εν λόγω δομών είναι περιορισμένη αλλά και τα μέσα να αποσταλούν μαζικά τα πουλιά είναι ανέφικτος (στηριζόμαστε στην αφιλοκερδή στήριξη του ΚΤΕΛ Υπεραστικών Μαγνησίας). Η Δημιουργία ενός χώρου προσωρινής περίθαλψης των πουλιών μέχρι να αποσταλούν στις ανωτέρων δομές κρίνεται απαραίτητη. </t>
  </si>
  <si>
    <t xml:space="preserve">Η Πλήρη λειτουργία των δικτύων άρδευσης των εκτάσεων περιμετρικά του ταμιευτήρα της Κάρλας προβλέπει την άρδευση 9000Ha περίπου. Οι εκτάσεις αυτές στη δεκαετία του 1980-2000 καλύπτονταν από εντατικές καλλιέργειες κυρίως βαμβάκι καλαμπόκι στηριζόμενες κυρίως στη άντληση νερού από το υπέδαφος. Ατό είχε ως συνέπεια την υποβάθμιση του υδροφορέα σε βάθος 300-400μ από τα 10-20μ της δεκαετίας 60-70. Η υποβάθμιση του υπόγειου υδροφορέα είχε ως συνέπεια πέραν της ποιοτικής υποβάθμισης του νερού την παράλληλη αύξηση του κόστους άρδευσης. Παράλληλα παρουσιάστηκαν προβλήματα καθιζήσεων εντός και εκτός των διάσπαρτων οικισμών, υφαλμύρωση και καταστροφή των παραγωγικών εδαφών. Με την κρίση το δυσβάσταχτο κόστος για άρδευση συνέτεινε στην αλλαγή των καλλιεργειών με την εγκατάσταση ξερικών (σιτάρι, κριθάρι, ξερικές δενδροκαλλιέργειες κλπ) αυτό είχε ως συνέπεια την έστω και περιορισμένη ανάταξη του υδροφορέα , την επαναποίκιση του χώρου ν με προστατευόμενα είδη ορνιθοπανίδας (Κιρκινέζι , Μαυροπελαργοί,  Αρπακτικά κλπ ) που διατρέφονται σε εκτάσεις με πλούσια πανίδα ( αρθρόποδα κλπ) ελήψη αγροτοχημικών. Με την λειτουργία του έργου της άρδευσης αναμένεται από τις αγροτικές εκμεταλλεύσεις που θα ωφεληθούν η αλλαγή προς το εντατικότερο των εφαρμοζόμενων πρακτικών. Με την πρόταση ουσιαστικά επιθυμούμε να καλύψουμε την απώλεια εισοδήματος των αγροτικών εκμεταλλεύσεων που θα επιλέξουν να διατηρήσουν παραγωγικά συστήματα χαμηλών εισροών  και υψηλής περιβαλλοντικής ωφέλειας. </t>
  </si>
  <si>
    <t>Διαχειριστικές προτάσεις ΦΔ ΚαΜαΚεΒε</t>
  </si>
  <si>
    <t xml:space="preserve">Αφορά τη διαχείριση φυσικών λιβαδιών εκτός των ΠΠ NATURA που διαχειρίζονται κυρίως από την κτηνοτροφία. Οι εκτάσεις αυτές είναι πολύ σημαντικές ως θέσεις φωλαιοποίησης για είδη πανίδας και  ορνιθοπανίδας. Η διαχείρισή τους ως προς την μείωση της έντασης βόσκησης αλλά και πρακτικών επιλεκτικής συλλογής της βοσκήσιμης βιομάζας αποτελούν δράσεις αναγκαίες για την ανάταξη των εν λόγω εκτάσεων.  </t>
  </si>
  <si>
    <t xml:space="preserve">Το  Τισσαίον  Όρος του  Νοτίου Πηλίου αποτελεί τη συνέχεια της ΠΠ του Πηλίου που καταλήγει στο Αιάντιο ακρωτήριο. Η περιοχή παρουσιάζει μια ιδιαίτερη χλωρίδα ( μεγάλη ποικιλότητα από ορχιδέες και χασμόφυτα ), οικότοποι με συστάδες arbutus andrachne συστάδες και 9560* Μεσογειακά δάση με ενδημικά Juniperus spp., οικότοποι euphorbia dendroides, σε  καθεστώς προστασίας. Τα αγροτικά παραγωγικά συστήματα είναι χαμηλών εισροών (υπεραιονόβιοι ελαιώνες, εκτατική κτηνοτροφία τοπικών φυλών αιγοπροβάτων ). Οι πιέσεις που δέχεται η περιοχή αφορούν την ύπαρξη εκμεταλλεύσεων εξόρυξης μαρμάρου και η όλο και αυξανόμενη τουριστική ανάπτυξη της περιοχής.  </t>
  </si>
  <si>
    <t>Αποτελεί υποχρέωση του σχεδίου διαχείρισης της λεκάνης απορροής του Πηνειού</t>
  </si>
  <si>
    <t>9340 Δάση με Quercus ilex και Quercus rotundifolia. Αναγωγή υποβαθμισμένων πρεμνοφυών συστάδων σε σπερμοφυείς και προστασία από τη κλιματική αλλαγή.  (Εκπόνηση Ειδικού Διαχειριστικού Σχεδίου για 15000 στρ)</t>
  </si>
  <si>
    <t>1. Διαχειριστικές Προτάσεις ΦΔ ΚαΜαΚεΒε 2. LIFE "Ανόρθωση πρεμνοφυών  δασών με Quercus frainetto και Quercus ilex σε υψηλά παραγωγικά δάση".</t>
  </si>
  <si>
    <t>9341 Δάση με Quercus ilex και Quercus rotundifolia. Αγροπεριβαλλοντικό μέτρο για την Αναγωγή υποβαθμισμένων πρεμνοφυών συστάδων σε σπερμοφυείς και προστασία από τη κλιματική αλλαγή. Απώλεια εισοδήματος από τη μείωση του υποληφθέντος λύματος (450€/Ηα)</t>
  </si>
  <si>
    <t xml:space="preserve">Η δράση αφορά την ενίσχυση των δασικών συνεταιρισμών και δασοκτημόνων (Ιδιώτες- Δήμοι) της περιοχής από την αλλαγή του διαχειριστικού μοντέλου που θα επιφέρει παράλληλα μείωση του ληφθέντος λύματος από τις συστάδες. </t>
  </si>
  <si>
    <t>Διαχειριστικές Προτάσεις ΦΔ ΚαΜαΚεΒε</t>
  </si>
  <si>
    <t xml:space="preserve">Η παράκτια ζώνη με ενδημικά Limonium spp δέχεται τη πίεση από την αύξηση του τουρισμού. Οι ακτές γίνονται προσβάσιμες με την διάνοιξη δρόμων, και οι επισκέπτες εναποθέτουν μεγάλο αριθμό απορριμμάτων, οι θέσεις αυτές κινδυνεύουν άμεσα από την ανεξέλεγκτη δόμηση. Για το λόγο αυτό οι παρεμβάσεις θα πρέπει να στοχεύουν στη μείωση των παρεμβάσεων στο παραλιακό μέτωπο πέραν των ορίων υφιστάμενων οικισμών, τη προστασία από την ανεξέλεγκτη εναπόθεση σκουπιδιών και επιχωμάτων , τη διαχείριση στην βάση των μειωμένων εισροών των παρακτίων αγροτικών εκμεταλλεύσεων, την απαγόρευση διαχείρισης των φυσικών πόρων (αμμοληψίες, λατομία πέτρας μαρμάρου κλπ) στο παράκτιο μέτωπο. </t>
  </si>
  <si>
    <t>{1240 Απόκρημνες βραχώδεις ακτές με βλάστηση στη Μεσόγειο (με ενδημικά Limonium spp.) }  αποκατάσταση υποβαθμισμένων ζωνών από την ανεξέλεγκτη ρήψη απορριμμάτων και αδρανών ( 1000€/Ηα)</t>
  </si>
  <si>
    <t>{1240 Απόκρημνες βραχώδεις ακτές με βλάστηση στη Μεσόγειο (με ενδημικά Limonium spp.) }  1. απαγόρευση απομάκρυνσης ειδών ( Crithmus maritimus) του οικοτόπου και σήμανση 2. απαγόρευση εκμετάλλευσης των φυσικών πόρων στο παραλιακό μέτωπο (αμμοληψία- πλάκες κλπ) (σήμανση - φύλαξη) αρ πινακίδων (τεμ)</t>
  </si>
  <si>
    <t>{1240 Απόκρημνες βραχώδεις ακτές με βλάστηση στη Μεσόγειο (με ενδημικά Limonium spp.) }  προστασία από τις επεμβάσεις στην παράκτια ζώνη για τουριστικές υποδομές (νομοθέτηση όρια  ζώνης παρεμβάσεων εκτός οικισμού) έκταση σε Ηα</t>
  </si>
  <si>
    <t>Η μακρόχρονη εκμετάλλευση της περιοχής με την ανοιχτή εξόρυξη σχιστόλιθου (πέτρα Πρόπαν) έχει καταστρέψει τον οικότοπο , έχει δημιουργήσει τεράστιους δανειοθαλάμους με αδρανές υλικό εντός των ρεμάτων, δημιουργεί κινδύνους καθιζήσεων και καταπτώσεων.</t>
  </si>
  <si>
    <t>Κατασκευή τριών ταϊστρών για αρπακτικά. Οι επιλεγμένες θέσεις είναι Κίσσαβος , στενά Καλαμακίου, Μαυροβύνι-Πήλιο. Θα τροφοδοτούνται με υπολείμματα από τις κτηνοτροφικές μονάδες της περιοχής και θα αντιμετωπίζεται εμμέσως το πρόβλημα των δηλητηριασμένων δολωμάτων.</t>
  </si>
  <si>
    <t>Διαχειριστικές Προτάσεις ΦΔ ΚαΜαΚεΒε, SDF</t>
  </si>
  <si>
    <t>Σε συνέχεια της αντίστοιχης δράσης εντός περιοχής NATURA 2000</t>
  </si>
  <si>
    <t>Πρόγραμμα Εποπτείας (εξοπλισμός)</t>
  </si>
  <si>
    <t>καύσιμα και συντήρηση</t>
  </si>
  <si>
    <t>Πρόγραμμα Εποπτείας (Λειτουργικά) / έτος</t>
  </si>
  <si>
    <t>{3140 } Σκληρά ολιγο-μεσοτροφικά ύδατα με βενθική βλάστηση χαροειδών characees}. Απορρίμματα, ποιότητα νερού - αγροτοχημικά, μη επιτρεπτές γεωργικές πρακτικές (κόψιμο αντί κάψιμο καλαμιάς). ( κόστος 450€/Ηα )</t>
  </si>
  <si>
    <t>5420 Φρύγανα από Sarcopoterium spinosum. Διαχειριστικές δράσεις απομάκρυνσης απορριμμάτων, μείωση της έντασης βόσκησης . ( μέσο ετήσιο κόστος  600 / Ηα)</t>
  </si>
  <si>
    <t>6220* Ψευδοστέπα με αγρωστώδη και μονοετή φυτά από Thero-Brachypodietea. Μέτρο μη-παραγωγικής επένδυσης για την αποκατάσταση χλοωδών διαπλάσεις με πολυετείς φυτοκοινωνίες - Thero Brachypodietea, σε πρόσφατα εγκαταλελειμμένες λιβαδικές περιοχές με αγρωστώδη, πλατύφυλλες πόες: απομάκρυνση θάμνων, επανεγκατάσταση υποδομών βόσκησης
(μέσο ετήσιο κόστος ανά εκτάριο: 1 100 €)</t>
  </si>
  <si>
    <t>Δασικοί οικότοποι: 9110 Δάση οξυάς από Luzulo-Fagetum , 9130 Δάση οξυάς με Asperulo-Fagetum, 91M0 Παννωνικά – βαλκανικά δάση τούρκικης δρυός – κοινής δρυός ,  9270 Ελληνικά δάση οξυάς με Abies borisii- regis , 9280 Δάση με Quercus frainetto . Προσαρμογή των δασικών οικοτόπων στη κλιματική αλλαγή (μείωση του ποσοστού κάρπωσης, επιλογή βέλτιστων φαινοτύπων για την σποροπαραγωγή , Διατήρηση μη διαχειριζόμενων συστάδων  σε μορφή εξέλιξης για την επίτευξη της ένωσης climax, μείωση των εισροών των αγροτικών παραγωγικών συστημάτων που εμπεριέχονται στα δασικά οικοσυστήματα ). (κόστος για την απώλεια προσόδου 450€/Ηα)</t>
  </si>
  <si>
    <t>Δασικοί οικότοποι:9110 Δάση οξυάς από Luzulo-Fagetum , 9130 Δάση οξυάς με Asperulo-Fagetum, 91M0 Παννωνικά – βαλκανικά δάση τούρκικης δρυός – κοινής δρυός ,  9270 Ελληνικά δάση οξυάς με Abies borisii- regis , 9280 Δάση με Quercus frainetto .  Προστασία των ειδών θηλαστικών των ανωτέρω οικοτόπων από πρακτικές θανάτωσης για την προστασία της αγροτικής παραγωγής εντός των εν λόγω περιοχών. (κόστος για την απώλεια προσόδου 2000€/Ηα)</t>
  </si>
  <si>
    <t>9180*  Δάση σε πλαγιές, λιθώνες ή χαράδρες από Tilio-Acerion. Προσαρμογή των διαχειριστικών πρακτικών στη διατήρηση της φυτοκοινωνιολογικής σύνθεσης ( εκτός διαχείρισης ), μείωση της έντασης βόσκησης ,  Αποκατάσταση των σχέσεων των μεταξύ των διαφορετικών φοιτοκοινωνιών του οικοτόπου και της ζώνης προσαρμογής. (κόστος για την απώλεια προσόδου 450€/Ηα)</t>
  </si>
  <si>
    <t>91E0 *Αλλουβιακά δάση με Alnus glutinosa και Fraxinus excelsior (Alno-Padion, Alnion
incanae, Salinion albae)  &amp; 92A0 Δάση-στοές με Salix alba και Populus alba.  Αποκατάσταση / βελτίωση του υδρολογικού καθεστώτος (απομάκρυνση επιχώσεων σε έκταση 25 Ηα).  ( κόστος το εκτάριο  10000€/Ηα)</t>
  </si>
  <si>
    <t>91E0 *Αλλουβιακά δάση με Alnus glutinosa και Fraxinus excelsior (Alno-Padion, Alnion
incanae, Salinion albae)  &amp; 92A0 Δάση-στοές με Salix alba και Populus alba. Δημιουργία χώρων άγριας φύσης / επιτρέποντας τη φυτοκοινωνιολογική διαδοχή σε έκταση 25 Ηα. (κόστος το εκτάριο  500€)</t>
  </si>
  <si>
    <t xml:space="preserve">92D0 Νότια παρόχθια δάση-στοές και λόχμες (Nerio-Tamaricetea και Securinegion tinctoriae). Αγροπεριβαλλοντικό μέτρο για τη προσαρμογή των παρακάρλιων γεωργικών εκτάσεων σε καλλιεργητικές πρακτικές μειωμένων εισροών ( εκτιμώμενο κόστος 600€/Ηα) </t>
  </si>
  <si>
    <t>9310 Δάση δρυός του Αιγαίου με Quercus brachyphylla  &amp; 9350 Δάση με Quercus macrolepis. Δράσεις ταχείας προσαρμογής  των συστάδων στις μεταβολές που επιφέρει η κλιματική αλλαγή (επιλογή ανθεκτικών κλώνων και τεχνητές φυτεύσεις, εφαρμογή εναλλακτικών διαχειριστικών πρακτικών όπως η χαμηλής έντασης βόσκηση του υπορόφου). (μέσο κόστος 20000€/Ηα)</t>
  </si>
  <si>
    <t>9310 Δάση δρυός του Αιγαίου με Quercus brachyphylla  &amp; 9350 Δάση με Quercus macrolepis. Εγκατάσταση συστήματος  Αντιπυρικής προστασίας ( σύστημα πυρόσβεσης ). _x0000__x0000__x0000_(μέσο κόστος 20000€/Ηα)</t>
  </si>
  <si>
    <t xml:space="preserve">9320 Δάση με Olea και Ceratonia 
 Αγροπεριβαλλοντικό σχέδιο για τα δασόβια  πτηνά που αναπαράγονται σε συστάδες  που βοσκούνται: μειωμένη πυκνότητα ζώων που βόσκουν, μειωμένη εισροή λιπασμάτων κλπ. (μέσο ετήσιο κόστος ανά εκτάριο: 400 €)
</t>
  </si>
  <si>
    <t>Διαχείριση σημειακών λεκανών συγκέντρωσης υδάτων (σουβάλες ) για την εξυπηρέτηση των αναγκών της ενδημικής πανίδας-ορνιθοπανίδας ( Canis lupus , Capreolus capreolus, Faucon biarmique, Ciconia nigra,  κλπ). Η διατήρηση μιας ελάχιστης οικολογικής παροχής για 100 περίπου σουβάλες , η εξασφάλιση προσβασιμότητας για την πανίδα της περιοχής (διάδρομοι επικοινωνίας με αδιαπέραστες συστάδες) κλπ. ( μέσο κόστος 30000€/Ηα)</t>
  </si>
  <si>
    <t>Αγροπεριβαλλοντικό σχέδιο για τα λιβαδικά πτηνά που
αναπαράγονται σε υγρολίβαδα που βοσκούνται: μειωμένη
πυκνότητα ζώων που βόσκουν, μειωμένη εισροή λιπασμάτων κλπ.
(μέσο ετήσιο κόστος ανά εκτάριο: 400 €)</t>
  </si>
  <si>
    <t>Αποκατάσταση ΠΡΟΠΑΝ (Καλαμάκι Πηλίου). Μη παραγωγική επένδυση για την αποκατάσταση του οικοτόπου 5310 Θαμνώνες με δάφνη. Με δράσεις : 1. απομάκρυνσης των δανειοθαλάμων 2. διαμόρφωση πρανών 3. Φυτεύσεις (10000€/Ηα)</t>
  </si>
  <si>
    <t xml:space="preserve">Οι δασικοί οικότοποι διαχειρίζονται στη βάση πενταετών διαχειριστικών σχεδίων που καθορίζουν την ετήσια πρόσοδο. Η μεταβολή των κλιματολογικών δεδομένων αποτελεί βασικό παράγοντα που επιδρά στο ρυθμό αποθήκευσης βιομάζας , στην εισαγωγή ανταγωνιστικών ειδών στις συστάδες , στην εντονότερη επίδραση των ξυλοφάγων  εντόμων, στην αύξηση του κινδύνου από δασικές πυρκαγιές κλπ. Τα διαχειριστικά σχέδια δεν έχουν ενσωματώσει την νέα γνώση για τις παραπάνω μεταβολές κάτι που είναι απαραίτητο πρώτων με την μείωση του ποσοστού κάρπωσης από την ετήσια προσαύξηση , την επιλογή στη βάση των βέλτιστων φαινοτύπων και τέλος την διατήρηση συστάδων εκτός διαχείρισης για δύο περίτροπους χρόνους ώστε να αναδειχθούν οι ενδογενείς δυνάμεις προσαρμογής των συστάδων στην κλιματικής αλλαγή. Η παραπάνω ενέργειες αναμφίβολα θα επιμέρους επιπτώσεις στο εισόδημα των διαχειριστών των δασικών οικοσυστημάτων και ως εκ τούτου απαιτείται η τουλάχιστον κάλυψη από την απώλεια εισοδήματος. </t>
  </si>
  <si>
    <t xml:space="preserve">Τα δασικά οικοσυστήματα αποτελούν ενδιαιτήματα για μεγάλο αριθμό ειδών θηλαστικών που βρίσκονται υπό καθεστώς προστασίας. Παράλληλα παραγωγικά συστήματα κυρίως των ορεινών και μειονεκτικών περιοχών, που χωροθετούνται εντός των δασικών οικοτόπων , πλήττονται από τις επιδρομές των εν λόγω θηλαστικών . Ειδικότερα οι κτηνοτροφικές μονάδες από επιδρομές του Canis lupus , οι δενδροκαλλιέργειες (κάστανα, καρύδια , αμπέλια ,λοιπές δενδροκαλλιέργειες ),  από είδη της Οικογένειας Σκιουρίδαι (Sciuridae),  Γλιρίδαι (Gliridae) καθώς και Μυοξίδαι (Myoxidae), Μουσκαρδινίδαι (Muscardinidae), Μυίδαι (Muridae): μύες (ποντίκια). Η πρακτική που ακολουθείται για την αποτροπή   είναι η θανάτωση με τη χρήση δηλητηρίου, παγίδες, όπλο κλπ. </t>
  </si>
  <si>
    <t>Στην περιοχή του Δέλτα Πηνειού εκτείνεται , κατά μήκος του παραλιακού μετώπου και παραπλεύρως της κοίτης του Πηνειού ποταμού, υδροχαρές δάσος από Σκλήθρα, Ιτιές, Λεύκες κλπ , που συνθέτουν οικοτόπους  προτεραιότητας. Η εντατικοποίηση των γεωργικών πρακτικών , η παράνομες εκχερσώσεις , οι τοποθέτηση μπαζών για την κάλυψη των δευτερευόντων και τριτευόντων κλάδων του δικτύου απορροής του Πηνειού, η παράνομη κάλυψη του εδάφους  με άλλες χρήσεις (οικισμοί, καλλιέργειες, κλπ) έχει ως συνέπεια τον κατακερματισμό των οικοτόπων , την μεταβολή του υδροχαρούς περιβάλλοντος  και γενικότερα την υποβάθμιση των συνθηκών συντήρησης των εν λόγω συστάδων σε βαθμό που αυτό να έχει περιοριστεί στο 1/3 της κατάστασης που αποτυπώνεται στις ΑΦ του  1945. Ο περιορισμός αυτός των ανωτέρω οικοτόπων προτεραιότητας έχουν ως συνέπεια την διείσδυση του θαλασσινού νερού εντός της πεδινής λεκάνης και την υποβάθμιση των εδαφών ( φυσικών και γεωργικών), τον περιορισμό των θέσεων αναπαραγωγής των ιχθύων , τον περιορισμό των θέσεων φωλαιοποίησης και διατροφής των ειδών Ορνιθοπανίδας και ως εκ τούτου τη γενικότερη υποβάθμιση της ΖΕΠ (GR1420005)</t>
  </si>
  <si>
    <t>Το αμμόφιλο είδος Elymus farctus (=Agropyrum junceum ssp. mediterraneum) αποτελεί το χαρακτηριστικό taxon της φυτοκοινωνίας των αμμοθινών χαμηλού ύψους Agropyretum mediterraneum (Αγρόπυρο το βρουλοειδές). Ωστόσο, στο Δέλτα, παρατηρήθηκαν διασπασμένες αμμόφιλες φυτοκοινωνίες λόγω έντονων ανθρώπινων επεμβάσεων, όπου το είδος Agropyrum junceum ssp. mediterraneum (Αγρόπυρο το βρουλοειδές) συμμετέχει με μικρή συχνότητα εμφάνισης. παρατηρείται διαφορετική διαδοχή της βλάστησης από τη θάλασσα προς το εσωτερικό, καθώς μετά από μια ζώνη γυμνή από βλάστηση παρατηρείται μια οριζόντια ή ήπιας κλίσης αμμώδης παραλία με αραιή κάλυψη από αμμόφιλα και αμμονιτρόφιλα είδη, που συνεχίζεται με την ύπαρξη ενός αμμοθινικού σχηματισμού ύψους 1-2 m που καλύπτεται από πυκνή μακκία βλάστηση με κυρίαρχο είδος το Juniperus phoenicea. Οι αμμόφιλες φυτοκοινωνίες στο Δέλτα του Πηνειού χαρακτηρίζονται υπολειμματικές και έντονα υποβαθμισμένες.</t>
  </si>
  <si>
    <t>Bense, U. (1995). Longhorn beetles. Illustrated key to the Cerambycidae and Vesperidae of Europe. Margaf Verlag, Germany. Geisthardt, M. (1975). Coleopterologische Ergebnisse eines Studienaufenthaltes in Nord-Griechenland. Ent. Bl. 71(1): 1-25. Janssens, E. (1954). Resultats d' une mission biogéographique en Grèce pendant les mois de Juillet et Aoϋt 1953. Bulletin de l' Institut Royal des Sciences Naturelles de Belgique 30(19): 19 pp. Paliazeas, P. (1937). Beitrag zur Kenntnis der Cerambycidae des griechischen Mazedoniens. Mitteilungen Münchener Entomologischen Gesellschaft 27: 149-153. Pic, M. (1927). Travaux scientifiques de l' Armée d' Orient (1916-1918). Coléoptères, Cerambycidae. Bulletin du Muséum National d' Histoire Naturelle 1927: 157-163.
Slama, M. &amp; J. Slamova (1996 (1995)). Contribution to the recognition of greek and yugoslavian longicorn beetles (Coleoptera, Cerambycidae). Biocosme Mésogéen 12(4): 117-143. Szijj, J. (1983). Ökologische Wertanalyse des Acheloos-Deltas (Westgriechenland). Essen, Forschungsprojekt II der Universität Essen-Gesamthhochschule. Διαχειριστικές Προτάσεις ΦΔ ΚαΜαΚεΒε</t>
  </si>
  <si>
    <t>Hailey, A., Goutner, V., 1991. Villas, villagers and tortoises in Greece - a sequel. Oryx 25, 169±171.
Hailey, A. 2000. The efects of fire and mechanical habitat destruction on survival of the tortoise Testudo hermanni in northern Greece. Biological Conservation 92 (2000) 321-333
Hailey, A and Willemsen 2003. Changes in the status of tortoise populations in Greece 1984–2001. Biodiversity and Conservation 12: 991–1011, 2003.
WILLEMSEN R.E. AND A. HAILEY 1989. STATUS AND CONSERVATION OF TORTOISES IN GREECE HERPETOLOGICAL JOURNAL, Vol. 1, pp. 315-330 (1989)                                                                                                                                                                                                                               Διαχειριστικές Προτάσεις ΦΔ ΚαΜαΚεΒε</t>
  </si>
  <si>
    <t>1. Barbieri R., S. Zogaris, E. Kalogianni, M. Th. Stoumboudi, Y. Chatzinikolaou, S.Giakoumi, Y. Kapakos, D. Kommatas, N. Koutsikos, V. Tachos, L. Vardakas &amp;
Economou A.N., 2015. Freshwater Fishes and Lampreys of Greece e: An annotated checklist. Monographs on Marine Sciences No. 8. Hellenic Centre for Marine, p. 130. ISBN: 978-960-9798-06-8                                                                                                                                            2.Economidis, P.S. and Teodor T. Nalbant, 1996. A study of the loaches of the genera Cobitis ans Sabanejewia (Pisces, Cobitidae) of Greece, with description of six new taxa. Trav. Mus Natl. Hist. Nat. 'Grigore Antipa' 36:295-347.                                                                                                                                                                                                                                3.Crivelli, A.J.. Cobitis stephanidisi. 2006 IUCN Red List of Threatened Species. 2005                                                                                                                                                                                                                                                                                                                                                                                    4. Stamatis K., Ketsetzi A., Chamoglou M.,  Moutou 1, Kagalou I., Mamuris Z. 2018. GENETIC IDENTIFICATION OF GENUS COBITIS IN LAKE KARLA, 9o Πανελλήνιο Συνέδριο Οικολογίας Ηράκλειο Κρήτης 4-7 Οκτωβρίου 2018.</t>
  </si>
  <si>
    <t>4090 Ορεινά και Μεσογειακά χέρσα εδάφη με ακανθώδεις θάμνους. Αγροπεριβαλλοντικό μέτρο μείωσης της έντασης βόσκησης στα επίπεδα της βοσκοικανότητας του χώρου - στήριξη των αγροτικών παραγωγικών συστημάτων χαμηλών εισροών. (κόστος ανα εκτάριο: 450€)</t>
  </si>
  <si>
    <t>1.Bergmeier E. (1990): Wälder und Gebüsche des Niederen Olymp (Káto Olympos, NO-Thessalien). Ein Beitrag zur systematischen und orographischen Vegetationsgliederung Griechenlands. Phytocoenologia 18: 161-342.
2.Bergmeier E. (2002): The vegetation of the high mountains of Crete: a revision and multivariate analysis. Phytocoenologia 32(2): 205-249.
3.Dimopoulos P., E. Bergmeier, K. Theodoropoulos, P. Fischer &amp; M. Tsiafouli (2005): Monitoring Guide for Habitat types and species in the Natura 2000 Sites with Management Institutions. ISBN 960-233-168-2. University of Ioannina, Hellenic Ministry for the Environment, Physical Planning and Public Works (MINENV), 172 p. 
4.Dimopoulos P., E. Bergmeier &amp; P. Fischer (2006): Natura 2000 Habitat Types of Greece evaluated in the light of distribution, threat and responsibility. Biology and Environment vol. 106B (3): 175-187.
5.Georgiadis Th. &amp; P. Dimopoulos (1993) : Etude de la végétation supra forestière du Mont Kyllini (Péloponnèse - Grèce). Botanica Helvetica 103: 149-175.
6.Hellenic Ministry for the Environment, Physical Planning and Public Works (MINENV) (2001). Identification, Description of Habitat types in Areas Important for Nature Conservation. Operational Programme Environment, Subproject 3. Action 3.3. (in Greek). 
7.Horvat I., Glavac V. &amp; Ellenberg H. 1974. Vegetation Südosteuropas. Gustav Fischer Verlag, Stuttgart, 768 pp.     
8.Quézel P. 1964. Végétation des hautes montagnes de la Grèce méridionale. Vegetatio 12(5-6): 289-385.
9.Quézel P. 1967. La végétation des hauts sommets du Pinde et de l’Olympe de Thessalie. Vegetatio 14(1-4): 127-228.
10.Quézel P. 1969. La végétation du massif du Bela Voda. Biol. Gallo - Hellenica 2(2): 93-112.
11.Quézel P. 1973. Contribution a l’étude de la végétation du Vardussia. Biol. Gallo-Hellenica 5(1): 139-166. 
12.Quézel P. 1989. Contribution a l’ etude phytosociologique des pelouses ecorchees culminales du massif du Falakron. – Bios 1: 187-193.
13.Quézel P. &amp; Barbéro M. 1985. Carte de la végétation potentielle de la region Méditerranéenee. Editions du C.N.R.S., 69 p.
14.Quézel P. &amp; Katrabassa M. 1974. Premier apercu sur la vegetation du Chelmos (Peloponnese). Revue de biologie et d’ ecologie mediterraneenne 1(1): 11-26.
15.Raus Th. (1987): Gipfelvegetation des Ossa - Gebirgges im Vergleich zum Olymp (Thessalien, Griechenland). Münstersche Geogr. Arbeiten 27: 199-206.
16.Dafis S., Eva Papastergiadou, K. Georghiou, D. Babalonas, T. Georgiadis, Maria Papageorgiou, Thalia Lazaridou and Vasiliki Tsiaoussi. 1996. Directive 92/43/EEC The Greek “Habitat” Project NATURA 2000: An overview. Life Contract B4-3200/94/756, Commission of the European Communities DG XI, The Goulandris Natural History Museum – Greek Biotope/Wetland Centre. 917p.                                                                                                                                                                                                                                                                                                                    17. Διαχειριστικές Προτάσεις ΦΔ ΚαΜαΚεΒε</t>
  </si>
  <si>
    <t>1.Dafis S., Eva Papastergiadou, K. Georghiou, D. Babalonas, T. Georgiadis, Maria Papageorgiou, Thalia Lazaridou and Vasiliki Tsiaoussi (1996). Directive 92/43/EEC The Greek “Habitat” Project NATURA 2000: An overview. Life Contract B4-3200/94/756, Commission of the European Communities DG XI, The Goulandris Natural History Museum – Greek Biotope/Wetland Centre. 917p.
2.Dimopoulos P., E. Bergmeier, K. Theodoropoulos, P. Fischer &amp; M. Tsiafouli (2005): Monitoring Guide for Habitat types and species in the Natura 2000 Sites with Management Institutions. ISBN 960-233-168-2. University of Ioannina, Hellenic Ministry for the Environment, Physical Planning and Public Works (MINENV), 172 p. 
3.Dimopoulos P., E. Bergmeier &amp; P. Fischer (2006): Natura 2000 Habitat Types of Greece evaluated in the light of distribution, threat and responsibility. Biology and Environment vol. 106 (3): 175-187.
4.Hellenic Ministry for the Environment, Physical Planning and Public Works (MINENV) (2001). Identification, Description of Habitat types in Areas Important for Nature Conservation. Operational Programme Environment, Subproject 3. Action 3.3. (in Greek).                   5.Διαχειριστικές Προτάσεις ΦΔ ΚαΜαΚεΒε</t>
  </si>
  <si>
    <t xml:space="preserve">Το εύρος αναφοράς αυτού του σπάνιου οικοτόπου σε οικοτόπους του δικτύου Natura 2000 υπολογίζεται με βάση τις γνωστές και καταγεγραμμένες πληροφορίες. λεπτομερέστερη και πιο συγκεκριμένη έρευνα που αποσκοπεί στην ανίχνευση του πραγματικού εύρους του τύπου οικοτόπου θα παρείχε μάλλον υψηλότερα εμβαδά επιφανείας για το εύρος κατανομής  και κατά συνέπεια για την Ικανοποιητική Τιμή Αναφοράς. Οι δυνητικοί κίνδυνοι για τη  μακροπρόθεσμη διατήρηση της περιοχής τύπου οικοτόπου είναι οι εξής: Ρύπανση και ευτροφισμός εσωτερικών και παράκτιων επιφανειακών υδάτων, εισροή νιτρικών από τις γεωργικές πρακτικές . Η Ελλάδα φέρει υψηλό βαθμό εθνικής ευθύνης για τον εν λόγω τύπο ενδιαιτήματος λόγω της σπανιότητάς της καθώς και λόγω του γεγονότος ότι θα μπορούσε να χρησιμεύσει ως σκαλοπάτι κατά την έννοια του συνεκτικού δικτύου Natura 2000. Σύμφωνα με το πρόγραμμα παρακολούθησης του ΦΔ ο εν λόγω οικότοπος έχει εντοπιστεί εντός της περιοχής με GR1420005. </t>
  </si>
  <si>
    <t>1. Dafis S., Eva Papastergiadou, K. Georghiou, D. Babalonas, T. Georgiadis, Maria Papageorgiou, Thalia Lazaridou and Vasiliki Tsiaoussi (1996): Directive 92/43/EEC The Greek “Habitat” Project NATURA 2000: An overview. Life Contract B4-3200/94/756, Commission of the European Communities DG XI, The Goulandris Natural History Museum – Greek Biotope/Wetland Centre. 917p.
2. Dimopoulos P., E. Bergmeier, K. Theodoropoulos, P. Fischer &amp; M. Tsiafouli (2005): Monitoring Guide for Habitat types and species in the Natura 2000 Sites with Management Institutions. ISBN 960-233-168-2. University of Ioannina, Hellenic Ministry for the Environment, Physical Planning and Public Works (MINENV), 172 p. 
3. Dimopoulos P., E. Bergmeier &amp; P. Fischer (2006): Natura 2000 Habitat Types of Greece evaluated in the light of distribution, threat and responsibility. Biology and Environment vol. 106 (3): 175-187.
4. Hellenic Ministry for the Environment, Physical Planning and Public Works (MINENV) (2001): Identification, Description of Habitat types in Areas Important for Nature Conservation. Operational Programme Environment, Subproject 3. Action 3.3. (in Greek).
5. Horvat, J., Glavač V. &amp; Ellenberg, H. 1974. Vegetation Südosteuropas. G. Fischer Verlag, Stuttgart.                                                                                                                                                                                                                                                                                                                                                   6. Διαχειριστικές Προτάσεις ΦΔ ΚαΜαΚεΒε</t>
  </si>
  <si>
    <t>1.Barbero M. &amp; Quezel P. (1989): Contribution a l' etude phytososiologique des matorals de Mediterranee orientale. Lazaroa 11: 37-60.
2.Dafis S., Eva Papastergiadou, K. Georghiou, D. Babilonas, T. Georgiadis, Maria Papageorgiou, Thalia Lazaridou and Vasiliki Tsiaoussi. 1996. Directive 92/43/EEC The Greek “Habitat” Project NATURA 2000: An overview. Life Contract B4-3200/94/756, Commission of the European Communities DG XI, The Goulandris Natural History Museum – Greek Biotope/Wetland Centre. 917p.
3.Dimopoulos P., E. Bergmeier, K. Theodoropoulos, P. Fischer &amp; M. Tsiafouli (2005): Monitoring Guide for Habitat types and species in the Natura 2000 Sites with Management Institutions. ISBN 960-233-168-2. University of Ioannina, Hellenic Ministry for the Environment, Physical Planning and Public Works (MINENV), 172 p. 
4.Dimopoulos P., E. Bergmeier &amp; P. Fischer (2006): Natura 2000 Habitat Types of Greece evaluated in the light of distribution, threat and responsibility. Biology and Environment vol. 106 (3): 175-187.
5.Hellenic Ministry for the Environment, Physical Planning and Public Works (MINENV) (2001). Identification, Description of Habitat types in Areas Important for Nature Conservation. Operational Programme Environment, Subproject 3. Action 3.3. (in Greek).
Horvat, J., V. Glavac, and H. Ellenberg. 1974. Vegetation Südösteuropa. Gustav Fischer, Stuttgart. 6. Πρόγραμμα Παρακολούθησης ΦΔ ΚαΜαΚεΒεΔεΠη</t>
  </si>
  <si>
    <t>6110*  Παρόχθιοι ασβεστούχοι ή βασεόφιλοι λειμώνες από Alysso-Sedion albi. Αγροπεριβαλλοντικό σχέδιο για τις χλοώδεις διαπλάσεις με Alyssum. βόσκηση χαμηλής έντασης ή καθυστερημένη κοπή, μη χρήση λιπασμάτων κ.λπ. (μέσο ετήσιο κόστος ανά εκτάριο: 600 €)</t>
  </si>
  <si>
    <t>1.Dafis S., Eva Papastergiadou, K. Georghiou, D. Babalonas, T. Georgiadis, Maria Papageorgiou, Thalia Lazaridou and Vasiliki Tsiaoussi (1996). Directive 92/43/EEC The Greek “Habitat” Project NATURA 2000: An overview. Life Contract B4-3200/94/756, Commission of the European Communities DG XI, The Goulandris Natural History Museum – Greek Biotope/Wetland Centre. 917p.
2.Dimopoulos P., E. Bergmeier, K. Theodoropoulos, P. Fischer &amp; M. Tsiafouli (2005): Monitoring Guide for Habitat types and species in the Natura 2000 Sites with Management Institutions. ISBN 960-233-168-2. University of Ioannina, Hellenic Ministry for the Environment, Physical Planning and Public Works (MINENV), 172 p. 
3.Dimopoulos P., E. Bergmeier &amp; P. Fischer (2006): Natura 2000 Habitat Types of Greece evaluated in the light of distribution, threat and responsibility. Biology and Environment vol. 106 (3): 175-187.
4Hellenic Ministry for the Environment, Physical Planning and Public Works (MINENV) (2001). Identification, Description of Habitat types in Areas Important for Nature Conservation. Operational Programme Environment, Subproject 3. Action 3.3. (in Greek).</t>
  </si>
  <si>
    <t>Dafis S., Eva Papastergiadou, K. Georghiou, D. Babalonas, T. Georgiadis, Maria Papageorgiou, Thalia Lazaridou and Vasiliki Tsiaoussi (1996). Directive 92/43/EEC The Greek “Habitat” Project NATURA 2000: An overview. Life Contract B4-3200/94/756, Commission of the European Communities DG XI, The Goulandris Natural History Museum – Greek Biotope/Wetland Centre. 917p.
Dimopoulos P., E. Bergmeier, K. Theodoropoulos, P. Fischer &amp; M. Tsiafouli (2005): Monitoring Guide for Habitat types and species in the Natura 2000 Sites with Management Institutions. ISBN 960-233-168-2. University of Ioannina, Hellenic Ministry for the Environment, Physical Planning and Public Works (MINENV), 172 p. 
Dimopoulos P., E. Bergmeier &amp; P. Fischer (2006): Natura 2000 Habitat Types of Greece evaluated in the light of distribution, threat and responsibility. Biology and Environment vol. 106 (3): 175-187.
Hellenic Ministry for the Environment, Physical Planning and Public Works (MINENV) (2001). Identification, Description of Habitat types in Areas Important for Nature Conservation. Operational Programme Environment, Subproject 3. Action 3.3. (in Greek).</t>
  </si>
  <si>
    <t xml:space="preserve">Οι περιοχές του Πηλίου , Αγιάς - Κισσάβου και Μαυροβουνίου εμφανίζουν  εκτεταμένη προσβολή των καστανόδενδρων στον μύκητα Cryphonectria parasitica. Η εφαρμογή προγράμματος εμβολιασμού στη περιοχή του Πηλίου τη δεκαετία του 90 συνέβαλλε στο περιορισμό της εξάπλωσης. Η παύση του προγράμματος και οι κακές διαχειριστικές πρακτικές ( μεταφορά  μέσω εργαλείων κοπής,  αλλά και οι μη προσαρμογή στη κλιματική αλλαγή) εντείνου περεταίρω το πρόβλημα. Η Συνέχιση του προγράμματος εμβολιασμού αλλά και η προσαρμογή των διαχειριστικών πρακτικών είναι τώρα περισσότερο από ποτέ άλλοτε. </t>
  </si>
  <si>
    <t xml:space="preserve">1. Engelbrecht, C. J. B., Harrington, T. C., Steimel, J. and Capretti P., 2004. Genetic variation in eastern North American and putatively introduced populations of Ceratocystis fimbriata f. platani. Mol. Ecol. 13:2995-3005.
2.EPPO/CABI, 1997. Ceratocystis fimbriata f. sp. platani. In: Quarantine Pests for Europe, 2nd edition. Wallingford, UK: CAB International: 674-677.
3.Grosclaude, C., Olivier, R., Pizzuto, J. C., Romiti, C., Madec, S., 1988. Détection par piégeage du Ceratocystis fimbriata f. platani. Application à l’étude de la persistance du parasite dans du bois infecté. Eur. J. For. Path. 18: 385-390.
4. Grosclaude, C., Olivier, R., Pizzuto, J. C., Romiti, C.,1992. Devitalization of the London plane. Test of glyphosate [canker stain (Ceratocystis fimbriata f. platani)]. Phytoma La Defense des Vegetaux 440: 37-38.
5.Ocasio-Morales, R. G., Tsopelas, P., Harrington, T. C., 2007. The Origin of Ceratocystis platani on Native Platanus orientalis in Greece and Its Impact on Natural Forests.
6.Plant Dis. 91 (7): 901-904.
7.Panconesi, A., 1999. Canker stain of plane trees: a serious danger to urban plantings.
8.Eur. J. Pl. Path. 81: 3-15.
9.Tsopelas, P., Angelopoulos, A., 2004. First report of canker stain disease of plane trees, caused by Ceratocystis fimbriata f.sp. platani in Greece. Pl. Path. 53: 531.
10.Τσόπελας, Π., Αγγελόπουλος Α., Σουλιώτη Ν., 2007. Η επέκταση της ασθένειας του μεταχρωματικού έλκους του πλατάνου στη νοτιοδυτική Πελοπόννησο και η ανάγκη εφαρμογής μιας εθνικής στρατηγικής για την αντιμετώπισή της Πρακτικά 13ου
Πανελλήνιου Δασολογικού Συνεδρίου, Καστοριά 7-10/10/2007, Τόμος ΙΙ: 434-439.
11. Τσόπελας, Π. &amp; Σουλιώτη, Ν., 2010. Εισβολή του μύκητα Ceratocystis platani στην Ήπειρο: Μια επαπειλούμενη οικολογική καταστροφή στα φυσικά οικοσυστήματα πλατάνου. Περιλήψεις ανακοινώσεων 15ου Πανελλήνιου Φυτοπαθολογικού Συνεδρίου, Κέρκυρα 5-8/10/2010. Ελληνική Φυτοπαθολογική Εταιρεία, σελ. 31-32.
12. Vigouroux, A., Olivier, R., 2004. First hybrid plane trees to show resistance against canker stain (Ceratocystis fimbriata f. sp. platani). For. Path. 34: 307-319. Wilson, A. D., 2005. Recent advances in the control of oak wilt in the United States. Plant pathology Journal 4 (2): 177-191.
</t>
  </si>
  <si>
    <t xml:space="preserve">Μέρος του παραλίμνιου τμήματος  του ταμιευτήρα της Κάρλας καλύπτεται από τν εν λόγω τύπο οικοτόπου (GR1430007). Τα Αγροτικά παραγωγικά συστήματα επηρεάζουν σε μεγάλο βαθμό το βαθμό διατήρησης. Η δράση συμβάλλει στην προσπάθεια για την εφαρμογή παραγωγικών πρακτικών με φιλοπεριβαλλοντική κατεύθυνση.  </t>
  </si>
  <si>
    <t>Η εν λόγω δράση προβλέπεται στο ΠΛΑΙΣΙΟ ΔΡΑΣΕΩΝ ΠΡΟΤΕΡΑΙΟΤΗΤΑΣ ΓΙΑ TO ΔΙΚΤΥΟ NATURA 2000 ΓΙΑ ΤΗΝ ΠΡΟΓΡΑΜΜΑΤΙΚΗ ΠΕΡΙΟΔΟ 2014-2020 (1b-7 / 2a-5), στη  Μελέτη αποκατάστασης και ενίσχυσης της αναγέννησης περίπτωση αισθητικού δάσους Κουρί, Δήμος Αλμυρού 2013. Στο Πρόγραμμα απογραφής χλωρίδας – πανίδας του δημοτικού δάσους Κουρί δήμου Αλμυρού  «Πανεπιστήμιο Θεσσαλίας τμήμα Γεωπονίας , φυτικής παραγωγής και αγροτικού περιβάλλοντος» 2004 &amp; ECOPLANTMED ΟΔΗΓΟΣ ΚΑΛΩΝ ΠΡΑΚΤΙΚΩΝ ΓΙΑ ΤΗΝ ΑΠΟΚΑΤΑΣΤΑΣΗ ΜΕΣΟΓΕΙΑΚΩΝ ΟΙΚΟΤΟΠΩΝ.</t>
  </si>
  <si>
    <t>91E0* Αλλουβιακά δάση με Alnus glutinosa και Fraxinus excelsior (Alno-Padion, Alnion
incanae, Salinion albae)  &amp; 92A0 Δάση-στοές με Salix alba και Populus alba. Προσαρμογή διαχείρισης των συστάδων, (διαχείριση σε 25Ηα). Ειδικό διαχειριστικό σχέδιο</t>
  </si>
  <si>
    <t>Dafis Sp. 1966. Site quality and forest productivity research on oak and chestnut coppice forest on N. Chalkidiki. Scientific Annals of the School of Agriculture and Forestry Section of Forestry, 1-117 (Gr, Ge su).
Horvat, J., V. Glavac, and H. Ellenberg. 1974. Vegetation Südösteuropa. Gustav Fischer, Stuttgart. 
Hellenic Ministry for the Environment, Physical Planning and Public Works (MINENV), 2001. Identification, Description of Habitat Types in areas important for nature conservation. Operational Programme Environment, Subproject 3.Action 3.3. (In Greek).
Dafis S., Eva Papastergiadou, K. Georghiou, D. Babalonas, T. Georgiadis, Maria Papageorgiou, Thalia Lazaridou and Vasiliki Tsiaoussi. 1996. Directive 92/43/EEC The Greek “Habitat” Project NATURA 2000: An overview. Life Contract B4-3200/94/756, Commission of the European Communities DG XI, The Goulandris Natural History Museum – Greek Biotope/Wetland Centre. 917p.</t>
  </si>
  <si>
    <t xml:space="preserve">Εντοπίζονται στις ΒΑ πλαγιές του Κισσάβου. Η διαχειριστικές πρακτικές (δασικά διαχειριστικά ) που προάγουν την παραγωγή έναντι της βιοποικιλότητας κινδυνεύει να αλλοιώσει τη δομή των συστάδων. Παράλληλα η ανεξέλεγκτη βοσκή περιορίζει την αναγέννηση και υποβαθμίζει το έδαφος. Η δράση συμβάλλει στην αλλαγή του τρόπου αντιμετώπισης των εν λόγω συστάδων τόσο από πλευράς δασικής διαχείρισης όσο και από τους κτηνοτρόφους. Παράλληλα η δράσεις επεκτείνεται και περιμετρία των συστάδων δημιουργών τας μια ζώνη προσαρμογής. </t>
  </si>
  <si>
    <t xml:space="preserve">Αφορά τις εκτάσεις Νότια του ταμιευτήρα της Κάρλας συνολικής έκτασης 2000στρ (200Ηα). Οι εκτάσεις αυτές χρησιμοποιούνται ως θέσεις φωλαιοποίησης για μεγάλο αριθμό ειδών της ορνιθοπανίδας της περιοχής (GR1430007). Παράλληλα ο χώρος αξιοποιείται από μεγάλο αριθμό ποιμνιοστασίων για τη διατροφή των ζώων. Η δράση προτείνεται προκειμένου να προστατευτούν εντοπισμένες θέσεις φωλαιοποίησης και να διασφαλιστεί η αναπαραγωγική διαδικασία. </t>
  </si>
  <si>
    <t xml:space="preserve">Αφορά τις εκτάσεις Νότια του ταμιευτήρα της Κάρλας συνολικής έκτασης 2000στρ (200Ηα). Οι εκτάσεις αυτές χρησιμοποιούνται ως θέσεις φωλαιοποίησης για μεγάλο αριθμό ειδών της ορνιθοπανίδας της περιοχής (GR1430007). Παράλληλα ο χώρος αξιοποιείται από μεγάλο αριθμό ποιμνιοστασίων για τη διατροφή των ζώων. Η δράση προτείνεται προκειμένου να μειωθεί η ένταση της βόσκησης ώστε να διευκολυνθεί η αναπαραγωγική διαδικασία και πέραν των προστατευόμενων με την παραπάνω δράση εκτάσεων. </t>
  </si>
  <si>
    <t xml:space="preserve">Στον εν λόγο οικότοπο παρατηρείται έντονη κτηνοτροφική δραστηριότητα κυρίως από αίγες που συμβάλλουν σημαντικά στη μεταβολή της σύνθεσης. Η διατήρηση τη βοσκοφόρτησης σε όρια που να  μην μεταβάλλουν τη διαδοχή του οικοτόπου και να επηρεάζουν το βαθμό διάβρωσης του εδάφους κρίνεται κάτι περισσότερο από αναγκαία. Η δράση κινείται προς τη κατεύθυνση αυτή. </t>
  </si>
  <si>
    <t xml:space="preserve">Η εντατική βόσκηση και οι επιπτώσεις από τον υπερβολικό αριθμό ζώων, τις  ανεξέλεγκτες χωματερές , την κατασκευή δρόμων και διαδρομών αποτελούν τους κύριους παράγοντες επιρροής πρωτογενούς και δευτερογενούς σημασίας για τον εν λόγω τύπο ενδιαιτημάτων. Με την παρούσα δράση ανταμείβεται ο κτηνοτρόφος που επιλέγει να ασκεί χαμηλής έντασης εκτατική κτηνοτροφία και την απομάκρυνση των απορριμμάτων από τους χώρους αυτούς . </t>
  </si>
  <si>
    <t>5210 Διαπλάσεις Αρκεύθων  Αποκατάσταση του οικοτόπου  (από παράνομη εναπόθεση απορριμμάτων-αδρανών υλικών ) και εφαρμογή Αγροπεριβαλλοντικού μέτρου χαμηλής έντασης  βόσκησης, με έμφαση στο μοντέλο της εκ περιφοράς βόσκηση του οικοτόπου. (κόστος 450€/Ηα)</t>
  </si>
  <si>
    <t>Ο Πηνειός ποταμός εμφανίζει τόσο στα όρια του GR1420005 όσο και στις εκβολές GR1420015 αλλά και σε άλλες θέσεις κατά μήκος του πεδινού τμήματος του ποταμού , τα τυπικά χαρακτηριστικά του οικοτόπου. Ο βαθμός που ο οικότοπος επηρεάζεται από την εντατικοποίηση των εφαρμοζόμενων πρακτικών στα παραποτάμια αγροτικά παραγωγικά συστήματα είναι μεγάλος. Για το λόγο αυτό η ανάγκη εφαρμογής αντίστοιχων πρακτικών χαμηλών εισροών και εκτατικής εκτροφής θεωρούνται επιβεβλημένες στα όρια της NATURA. Η προτεινόμενη δράση θα καλύψει την απώλεια εισοδήματος .</t>
  </si>
  <si>
    <t xml:space="preserve">Η εντατική βόσκηση και οι επιπτώσεις από τον υπερβολικό αριθμό ζώων, τις δραστηριότητες και τις εγκαταστάσεις χειμερινού αθλητισμού, την κατασκευή δρόμων και διαδρομών αποτελούν τους κύριους παράγοντες επιρροής πρωτογενούς και δευτερογενούς σημασίας για τον εν λόγω τύπο ενδιαιτημάτων. Με την παρούσα δράση ανταμείβεται ο κτηνοτρόφος που επιλέγει να ασκεί χαμηλής έντασης εκτατική κτηνοτροφία. Για τις λοιπές δραστηριότητες ((χιονοδρομικά , δρόμοι κλπ) που ασκούν πίεση και απειλούν στον εν λόγω οικότοπο είναι απαραίτητη η αξιολόγηση καθενός ξεχωριστά έργου στα πλαίσια της περιβαλλοντικής αδειοδότησης. </t>
  </si>
  <si>
    <t xml:space="preserve">Η περιοχή GR1420010 "Στενά Καλαμακείου" παρουσιάζει έντονη ανθρωπογενή δραστηριότητα στο αγροτικό τομέα. Κτηνοτροφικές μονάδες και καλλιεργούμενες εκτάσεις εμφανίζονται τόσο εντός όσο και εκτός της ΠΠ. Η εντατική  βόσκηση και οι χρήση αγροτοχημικών στις παρακείμενενες γεωργικές καλλιέργειες επιδρά αρνητικά στη κατάσταση διατήρησης του οικοτόπου. Η δράση συμβάλλει στην εμπέδωση φυλοπεριβαλλοντικής συνείδησης με την ενίσχυση των αγροτικών παραγωγικών συστημάτων χαμηλών εισροών και εκτατικής κτηνοτροφίας. </t>
  </si>
  <si>
    <t xml:space="preserve">Η περιοχή GR1420004 "όρος Μαυροβούνι" παρουσιάζει έντονη ανθρωπογενή δραστηριότητα στο αγροτικό τομέα. Κτηνοτροφικές μονάδες και καλλιεργούμενες εκτάσεις εμφανίζονται τόσο εντός όσο και εκτός της ΠΠ. Η εντατική  βόσκηση και οι χρήση αγροτοχημικών στις παρακείμενενες γεωργικές καλλιέργειες επιδρά αρνητικά στη κατάσταση διατήρησης του οικοτόπου. Η δράση συμβάλλει στην εμπέδωση φυλοπεριβαλλοντικής συνείδησης με την ενίσχυση των αγροτικών παραγωγικών συστημάτων χαμηλών εισροών και εκτατικής κτηνοτροφίας. </t>
  </si>
  <si>
    <t xml:space="preserve">Ο συγκεκριμένος βιότοπος υφίσταται μεταβολές στη σύνθεση της βλάστησης στη διαχρονική του εξέλιξη (βραχυπρόθεσμη πληθυσμιακή δυναμική, φαινολογικές διαδικασίες, βραχυπρόθεσμες διαδικασίες διαδοχής).  Η διατάραξη του οικοτόπου να αποτελεί σημαντικό παράγοντα διατήρησης και περαιτέρω αύξησης της ποικιλομορφίας των επί μέρους φυτοκοινωνιών. Η βόσκηση δεν φαίνεται να έχει αρνητικές επιπτώσεις, αλλά μάλλον συμβάλλει στη διατήρηση ανοικτών εδαφών για τα ετήσια είδη, που είναι σχεδόν πάντοτε φτωχοί ανταγωνιστές των πολυετών. Η δράση αφορά την παρέμβαση για την απομάκρυνση των ξυλωδών πολυετών θάμνων που λειτουργούν ανταγωνιστικά στα ετήσια ώστε να διατηρηθεί η βιοποικιλότητα του οικοτόπου. </t>
  </si>
  <si>
    <t>Η ασθένεια του μεταχρωματισμού έλκους του πλατάνου, που προκαλείται από το μύκητα Ceratocystis platani, έχει πλέον επεκταθεί σε 4 Περιφερειακές Ενότητες (Νομούς) της Πελοποννήσου: Αρκαδίας, Αχαΐας, Ηλείας και Μεσσηνίας, ενώ το 2010 διαπιστώθηκε και στις Περιφερειακές Ενότητες Θεσπρωτίας και Ιωαννίνων στην Ήπειρο. Σε αρκετές περιοχές της Πελοποννήσου η ασθένεια έχει πάρει μεγάλες διαστάσεις στα φυσικά οικοσυστήματα πλατάνου κατά μήκος ποταμών και χειμάρρων. Έχουν διαπιστωθεί πολλές εστίες προσβολής στους ποταμούς Λάδωνα, Αλφειό και Νέδα, αλλά και σε μικρότερους ποταμούς και χείμαρρους. Επίσης, το παθογόνο έχει βρεθεί να προκαλεί εκτεταμένες νεκρώσεις δένδρων πλατάνου σε δασωμένους αγρούς, αλλά και σε κατοικημένες περιοχές σε πάρκα, πλατείες, δρόμους και χώρους αναψυχής. Στις περισσότερες περιπτώσεις είναι εμφανής η διασπορά του C. platani με ανθρώπινες δραστηριότητες, όπως είναι τα δημόσια έργα και αυτά της τοπικής αυτοδιοίκησης. Τα μηχανήματα εκσκαφής παίζουν σημαντικό ρόλο στη διάδοση της ασθένειας σε μακρινές αλλά και κοντινές αποστάσεις, ενώ συχνή είναι η διάδοση του παθογόνου με εργαλεία κοπής και κλάδευσης δένδρων. Τα μέτρα αντιμετώπισης της ασθένειας πρέπει είναι προληπτικά και να αποβλέπουν στον περιορισμό της διασποράς του παθογόνου σε νέες περιοχές μέσω των ανθρωπίνων δραστηριοτήτων. Παράλληλα μπορούν να χρησιμοποιηθούν ζιζανιοκτόνα για τη νέκρωση των ζώντων προσβεβλημένων δένδρων καθώς και των γειτονικών τους υγιών, για την ανάσχεση της διάδοσης του μύκητα μέσω της επικοινωνίας των ριζών.</t>
  </si>
  <si>
    <t xml:space="preserve">Το Αισθητικό δάσος Κουρί με κωδικό GR143002 καλύπτει έκταση 1.000 στρ και αποτελεί ένα μικρό μέρος ενός μοναδικού πεδινού δάσους δρυός 40.000 στρ. που κάλυπτε την ευρύτερη περιοχή του Αλμυρού μέχρι και τις αρχές του προηγούμενου αιώνα. Η έντονη εκμετάλλευση των εκτάσεων περιμετρικά του δάσους (η υποβάθμιση του υπόγειου υδροφορέα (300μ), η χρήση αγροτοχημικών, οι παράνομες δράσεις όπως οι λαθροϋλοτομίες, η μεταβολή των σταθμικών συνθηκών (εντός της συστάδας έχει παρατηρηθεί μεταβολή του βαθμού συγκόμωσης, η μεταβολή της μέσης θερμοκρασίας και της σπαργής (κορεσμός σε υγρασία) του εδάφους και η άναρχη μέχρι σήμερα διαχείριση έχουν ως συνέπεια, το δάσος να εμφανίζει έντονα σημάδια υποβάθμισης του οικοτόπου με κύριο χαρακτηριστικό την εμφάνιση, επί πολλές δεκαετίες, προσβολών των ατόμων δρυός από ξυλοφάγα έντομα, την έλλειψη ορόφωσης (λόγο της ελλιπούς διαχείρισης στο παρελθόν) και τη διάσπαση των συστάδων με την εμφάνιση οικοτόπων αγρωστωδών που δεν υποβοηθούν την αναγέννηση της δρυός. Επιπλέον, η γενετική απομόνωση (genetic isolation), 10.000 περίπου άτομα σε έκταση 1.000 στρ., οδηγεί τον πληθυσμό σε γενετική εκτροπή (genetic drift) και η αναπόφευκτη αιμομιξία (inbreeding) έχει ως αποτέλεσμα την εκδήλωση των υποτελών εκφυλιστικών γονιδίων (deleterious genes). Αξίζει να σημειωθεί εδώ ότι, η γενετική εκτροπή μπορεί να οδηγεί σε υποβάθμιση και μείωση της μέσης απόδοσης και της μέσης ανθεκτικότητας σε προσβολές, από την άλλη όμως δίνει τη δυνατότητα να εκφραστούν σπάνιοι γενετικοί συνδυασμοί (γενότυποι) με άριστα γνωρίσματα (traits) που είναι όμως απαλλαγμένοι από εκφυλιστικά γονίδια. Αυτοί οι άριστοι γενότυποι (plus trees) μετά από δοκιμή απογόνων θα αποτελέσουν τα δέντρα σπορείς που θα τροφοδοτούν με άριστο υλικό όχι μόνο το αισθητικό δάσος αλλά και τους κοντινούς πληθυσμούς Q. macrolepis με σκοπό την αναβάθμισή τους σε απόδοση βιομάζας και σε προσαρμοστική ικανότητα (adaptability) εν όψει της επερχόμενης κλιματικής αλλαγής.
Προτεινόμενες Δράσεις:
Θα συλλεχθούν σπόροι από τα πιο ρωμαλέα και ευπροσάρμοστα άτομα δρυός (άριστοι φαινότυποι που δεν παρουσιάζουν προσβολές από ξυλοφάγα έντομα), οι οποίοι κληρονομούν τα χαρακτηριστικά προσαρμογής των μητρικών δέντρων. Στη διεθνή βιβλιογραφία καταγράφεται μεγάλη παραλλακτικότητα σε είδη δρυός και κατά περίπτωση μεγάλοι συντελεστές κληρονομικής ικανότητας (h2=0.86) στην κληρονόμηση της αντοχής σε συγκεκριμένα έντομα π.χ. Banach, J., et al. (2011). Οι σπόροι αυτοί θα δοθούν σε φυτώριο της περιοχής για να παραχθούν τα ανθεκτικά αρτίφυτα. Παράλληλα θα ιδρυθούν και φυτείες δοκιμής απογόνων με σκοπό την αξιολόγηση των μητρικών δέντρων, με σύγχρονες μεθόδους σύμφωνα με τις αρχές της γενετικής βελτίωσης των δέντρων. Τα έτοιμα πλέον φυτάρια (βολόφυτα) θα διατηρηθούν στις εγκαταστάσεις του Φορέα (σκίαστρο), εντός της συστάδας, ώστε να προσαρμοστούν και στη συνέχεια θα φυτευτούν σε κατάλληλες θέσεις με τη βοήθεια των εθελοντών, του Δήμου και του Δασαρχείου. Αριθμός σπόρων από επιλεγμένες οικογένειες (μητρικά δέντρα) θα συντηρούνται σε κατάλληλες υποδομές (Θάλαμος συντήρησης), ως τράπεζα σπόρων (seedbank), για την αντιμετώπιση αστοχιών (μειωμένα ποσοστά επιβίωσης) και για μελλοντική χρήση.
</t>
  </si>
  <si>
    <t>Στο Όρος Πήλιο , Μαυροβούνι και Κίσσαβος χωροθετείται το 75% του εν λόγο οικοτόπου. Η διατήρηση  του εν λόγω οικοτόπου επηρεάζεται από τις χρήσεις (κτηνοτροφία, δασοκομία, δόμηση κλπ) και τους φυσικούς κινδύνους (πυρκαγιές , προσβολές κλπ). Παράλληλα αποτελεί ενδιαίτημα πληθώρας ειδών πανίδας και χλωρίδας. Η διαχειριστική μορφή των συστάδων είναι πρεμνοφυείς , αποτέλεσμα της μακρόχρονης δασοκομικής πρακτικής για συνολική απομάκρυνση του ξυλαποθέματος στο χρόνο ωρίμανσης. Αυτό έχει ως αποτέλεσμα οι νέες συστάδες να προέρχονται από τη πρεμνοβλάστημα των υλοτομημένων δένδρων διατηρώντας με αυτό το τρόπο όλα τα σφάλματα των μητρικών ατόμων , χωρίς περεταίρω γενετικής εξέλιξης. Παράλληλα οι συστάδες αυτές παρουσιάζουν μειωμένη βιοποικιλότητα , αυξημένη ευαισθησία σε βιολογικούς εχθρούς (έντομα) και μη βιολογικούς (φωτιές ) λόγω υψηλού βαθμού ξερής βιομάζας λόγοι που καθιστούν τις συστάδες ευπρόσβλητες στους μεταβαλλόμενους κλιματικούς παράγοντες. Η αναγωγή των εν λόγω συστάδων σε σπερμοφυείς προάγει τη γενετική επιλογή , τη βελτίωση της βιοποικιλότητας και της αντοχής στη μεταβολή των κλιματικών παραμέτρων. Με τη μελέτη αυτή θα οριστεί ο βαθμός παρέμβασης, επιλογή των φαινοτύπων, και η ένταση ανά ποιότητα εδάφους.</t>
  </si>
  <si>
    <t>Η περιοχή αρμοδιότητας του ΦΔ ΚαΜαΚεΒεΔεΠη συνδυάζει μια πληθώρα παραγωγικών συστημάτων. Εξέχουσα θέση εντός των Περιοχών Natura κατέχουν οι αγροτικές εκμεταλλεύσεις  και ως εκ τούτου η διαχείριση αυτών συμβάλλει θετικά ή αρνητικά στη διατήρηση των περιοχών. Η εντατικοποίηση των αγροτικών παραγωγικών συστημάτων συνέβαλλε σημαντικά στην υποβάθμιση της κατάστασης διατήρησης ειδών και οικοτόπων. Στόχος της έρευνας είναι ο εντοπισμός καλλών πρακτικών που εφαρμόζονταν στα αγροτικά παραγωγικά συστήματα και που κατά τεκμήριο είναι προσαρμοσμένα στη διατήρηση της καλή κατάστασης των οικοσυστημάτων. Οι πρακτικές αυτές συνήθως είναι εντοπισμένες και προσαρμοσμένες σε τοπικό επίπεδο, σεβόμενες τις ιδιαιτερότητες και την βιοποικιλότητα των οικοσυστημάτων  και διαφέρουν από αντίστοιχες που επιβάλλονται οριζόντια σε εθνικό ή και ευρωπαϊκό επίπεδο.</t>
  </si>
  <si>
    <t xml:space="preserve">Το είδος ενδημεί στις ΠΠ του ΦΔ ΚαΜαΚεΒεΔεΠη (GR1420005, GR1420009, GR1420010, GR1430007)σύμφωνα με τη βιβλιογραφία αλλά και τις παρατηρήσεις πεδίου του Προγράμματος Παρακολούθησης ειδών και οικοτόπων που εφαρμόζει ο Φορέας. Έχουν παρατηρηθεί συχνές επαφές με το ανθρωπογενές περιβάλλον με βασική συνέπεια τη θανάτωση (τροχαία ) ή την εγκατάλειψη των ενδιαιτημάτων (γεωργικές πρακτικές - κάψιμο καλαμιάς). Είναι απαραίτητο να εντοπιστούν τα ενδιαιτήματα (αναπαραγωγής-διατροφής) , οι τάσεις (εξάπλωση-συρρίκνωση), ο βαθμός απομόνωσης του πληθυσμού, οι πιέσεις και οι απειλές. </t>
  </si>
  <si>
    <t xml:space="preserve">Το είδος ενδημεί στις ΠΠ του ΦΔ ΚαΜαΚεΒεΔεΠη GR1430001, GR1420004,  GR1420003, GR1420011)σύμφωνα με τη βιβλιογραφία αλλά και τις παρατηρήσεις πεδίου του Προγράμματος Παρακολούθησης ειδών και οικοτόπων που εφαρμόζει ο Φορέας. Έχουν παρατηρηθεί συχνές επαφές με το ανθρωπογενές περιβάλλον με βασική συνέπεια τη θανάτωση (δηλητηριασμένα δολώματα ) . Είναι απαραίτητο να εντοπιστούν τα ενδιαιτήματα (αναπαραγωγής-διατροφής) , οι τάσεις (εξάπλωση-συρρίκνωση), ο βαθμός απομόνωσης του πληθυσμού, οι πιέσεις και οι απειλές. </t>
  </si>
  <si>
    <t xml:space="preserve">Το είδος ενδημεί στις ΠΠ του ΦΔ ΚαΜαΚεΒεΔεΠη (GR1420005,  GR1420010, GR1420003, GR1420004, GR1430001, GR1430007)σύμφωνα με τη βιβλιογραφία αλλά και τις παρατηρήσεις πεδίου του Προγράμματος Παρακολούθησης ειδών και οικοτόπων που εφαρμόζει ο Φορέας. Έχουν παρατηρηθεί συχνές επαφές με το ανθρωπογενές περιβάλλον με βασική συνέπεια τη θανάτωση (τροχαία ) ή την εγκατάλειψη των ενδιαιτημάτων (γεωργικές πρακτικές - δηλητηριασμένα δολώματα). Είναι απαραίτητο να εντοπιστούν τα ενδιαιτήματα (αναπαραγωγής-διατροφής) , οι τάσεις (εξάπλωση-συρρίκνωση), ο βαθμός απομόνωσης του πληθυσμού, οι πιέσεις και οι απειλές. </t>
  </si>
  <si>
    <t xml:space="preserve">Τα είδη ενδημούν στις ΠΠ του ΦΔ ΚαΜαΚεΒεΔεΠη (GR1420005,  GR1420003, GR1420004, GR1430001)σύμφωνα με τη βιβλιογραφία αλλά και τις παρατηρήσεις πεδίου του Προγράμματος Παρακολούθησης ειδών και οικοτόπων που εφαρμόζει ο Φορέας. Έχουν παρατηρηθεί συχνές επαφές με το ανθρωπογενές περιβάλλον με βασική συνέπεια τη θανάτωση (τροχαία ) ή την εγκατάλειψη των ενδιαιτημάτων (γεωργικές πρακτικές - δηλητηριασμένα δολώματα- παγιδεύσεις , εντατικοποίηση της δενδροκαλλιέργειας). Είναι απαραίτητο να εντοπιστούν τα ενδιαιτήματα (αναπαραγωγής-διατροφής) , οι τάσεις (εξάπλωση-συρρίκνωση), ο βαθμός απομόνωσης του πληθυσμού, οι πιέσεις και οι απειλές. </t>
  </si>
  <si>
    <t xml:space="preserve">Τα είδη ενδημούν στις ΠΠ του ΦΔ ΚαΜαΚεΒεΔεΠη (GR1420015,GR1420005,  GR1420003, GR1420004, GR1430001, GR1430007)σύμφωνα με τη βιβλιογραφία αλλά και τις παρατηρήσεις πεδίου του Προγράμματος Παρακολούθησης ειδών και οικοτόπων που εφαρμόζει ο Φορέας. Έχουν παρατηρηθεί συχνές επαφές με το ανθρωπογενές περιβάλλον με βασική συνέπεια τη θανάτωση (τροχαία ) ή την εγκατάλειψη των ενδιαιτημάτων (γεωργικές πρακτικές - χρήση αγροτοχημικών , εντατικοποίηση της δενδροκαλλιέργειας). Είναι απαραίτητο να εντοπιστούν τα ενδιαιτήματα (αναπαραγωγής-διατροφής) , οι τάσεις (εξάπλωση-συρρίκνωση), ο βαθμός απομόνωσης του πληθυσμού, οι πιέσεις και οι απειλές. </t>
  </si>
  <si>
    <t xml:space="preserve">Τα είδη ενδημούν στις ΠΠ του ΦΔ ΚαΜαΚεΒεΔεΠη (GR1420010, GR1420005,  GR1420003, GR1420004, GR1430001, GR1430007)σύμφωνα με τη βιβλιογραφία αλλά και τις παρατηρήσεις πεδίου του Προγράμματος Παρακολούθησης ειδών και οικοτόπων που εφαρμόζει ο Φορέας. Έχουν παρατηρηθεί συχνές επαφές με το ανθρωπογενές περιβάλλον με βασική συνέπεια τη θανάτωση (τροχαία ) ή την εγκατάλειψη των ενδιαιτημάτων (γεωργικές πρακτικές - χρήση αγροτοχημικών , εντατικοποίηση της δενδροκαλλιέργειας). Είναι απαραίτητο να εντοπιστούν τα ενδιαιτήματα (αναπαραγωγής-διατροφής) , οι τάσεις (εξάπλωση-συρρίκνωση), ο βαθμός απομόνωσης του πληθυσμού, οι πιέσεις και οι απειλές. </t>
  </si>
  <si>
    <t xml:space="preserve">Οι κοινότητες της χασμοφυτικής βλάστησης, οι οποίες αποδίδονται σε αυτόν τον τύπο ενδιαιτημάτων, εμφανίζονται κυρίως σε απρόσιτες πλαγιές. Η εξόρυξη και εναπόθεση, η εξόρυξη χαλικιών, η κατασκευή δρόμων και σιδηροδρομικών γραμμών είναι οι παράγοντες διαταραχής πρωταρχικής σημασίας, καθώς και η φυσική σπανιότητα ένας παράγοντας πιθανής συνάφειας (βιολογικός και περιβαλλοντικός κίνδυνος) Μια πιθανή απειλή ακόμη και για τις πιο απρόσιτες κοινότητες των βράχων προέρχεται από τα μεγάλα έργα κατασκευής, αλλά μερικά χασμόφυτα καταφέρνουν να εγκατασταθούν στις πλαγιές που δημιουργούνται από την κατασκευή δρόμων αλλά λόγω της περιορισμένης προσβασιμότητας του οικοτόπου αυτό σπάνια αποτελεί απειλή. Η ευαισθησία των σπάνιων ειδών που κατοικούν στις βραχώδεις εξάρσεις  οφείλεται σε ενδογενείς παράγοντες που σχετίζονται με την εξέλιξη και τις προδιαγραφές τους (το μεγαλύτερο μέρος των ειδών  είναι σπάνια ανεξάρτητα από τις ανθρώπινες επεμβάσεις), αν και κάθε είδος είναι μια ειδική περίπτωση. Μερικά από τα χαρακτηριστικά τους είδη έχουν μικρούς και ισχυρούς πληθυσμούς, ενώ άλλοι, ειδικά αυτοί που έχουν περιορισμένη εμφάνιση σε μία μόνο περιοχή, είναι ευάλωτοι σε οποιαδήποτε τυχαία διαταραχή. Η ανεξέλεγκτη συλλογή για επιστημονικούς και εμπορικούς σκοπούς μπορεί επίσης να επηρεάσει τους πληθυσμούς αυτών των σπάνιων και απειλούμενων ειδών, για παράδειγμα των πληθυσμών του Origanum dictamnus, καθώς και του Allium platakisii. </t>
  </si>
  <si>
    <t>Συμπλήρωση υπάρχοντος εξοπλισμού ( 2 οχήματα , 1 σκάφος , εξοπλισμός πεδίου )</t>
  </si>
  <si>
    <t>Δράσεις παρακολουθησης της τάσεως των πληθυσμών των αγροτικών ειδών ορνιθοπανίδας σε περιοχές Ν2000.</t>
  </si>
  <si>
    <t>Ελληνική Ορνιθολογική Εταιρεία/ BirdLife Greece</t>
  </si>
  <si>
    <t xml:space="preserve">Τα πουλιά αποτελούν έναν από τους σημαντικότερους δείκτες της βιοποικιλότητας και της υγείας των οικοσυστημάτων και αποτελούν την πιο καλά μελετημένη και δημοφιλή συνιστώσα της άγριας ζωής, συχνά με μεγάλες χρονοσειρές αξιόπιστων δεδομένων και ετήσια παρακολούθηση. Μελέτες επιβεβαιώνουν ότι οι τάσεις των πληθυσμών των πουλιών αντικατοπτρίζουν αυτές και άλλων ειδών πανίδας και χλωρίδας, ενώ η μείωση των πληθυσμών τους συνδέεται άμεσα με απειλές που υποβαθμίζουν το φυσικό περιβάλλον. 
Ο Δείκτης των Αγροτικών Πουλιών (Farmland Bird Index) έχει υιοθετηθεί επίσημα από την ΕΕ σαν Δομικός Δείκτης Ενδιαιτήματος και σαν Δείκτης Αειφορικής Ανάπτυξης για την παρακολούθηση των στόχων βιώσιμης ανάπτυξης (SDGs). Χρησιμοποιείται επίσης από την Eurostat στην 2ετή αναφορά της προς την ΕΕ. Σε εθνικό επίπεδο, συνδέεται με τον γενικό στόχο 2 της Εθνικής Στρατηγικής για τη Βιοποικιλότητα (GR) επί της «διατήρησης του Εθνικού Φυσικού Κεφαλαίου και αποκατάσταση των οικοσυστημάτων» και ιδιαίτερα με τον στόχο 2.1 Διατήρηση ειδών και τύπων οικοτόπων στα Ελληνικά χερσαία και θαλάσσια οικοσυστήματα με στόχο την αειφορία, και 2.2 Αποκατάσταση σημαντικών ειδών και οικοτόπων της χώρας.
Η δράση αφορά την παραγωγή του Εθνικού Δείκτη Αγροτικών Ειδών ο οποίος  παράγεται από το 2007 σε ετήσια βάση από την Ελληνική Ορνιθολογική Εταιρεία μέσα από το Πρόγραμμα Παρακολούθησης των Κοινών Ειδών. Το Πρόγραμμα Παρακολούθησης των Κοινών Ειδών Πουλιών  χρησιμοποιεί τη μέθοδο τυχαίας στρωματοποιημένης επιλογής 15 σημείων καταγραφής (point counts) εντός ενός 2x2km τετραγώνου. Η δράση καλύπτει κόστη που σχετίζονται με τον συντονισμό των ερευνητών πεδίου ή/και εθελοντών, την ανάλυση των δεδομένων, έξοδα μετακινήσεων καθώς και την παροχή των εθνικών δεδομένων στο Πανευρωπαϊκό Πρόγραμμα Παρακολούθησης των Κοινών Πουλιών (PECBMS-Pan-European Common Bird Monitoring Scheme) για την εξαγωγή των δεικτών σε Ευρωπαϊκή κλίμακα. Υπολογισμός κόστους 25.000€ ανά έτος για 100 δειγματοληπτικές επιφάνειες.
</t>
  </si>
  <si>
    <t xml:space="preserve">1. Gregory R.D., van Strien A. (2010) Wild bird indicators: using composite population trends of birds as measures of environmental health. Ornithological Science 9: 3-22.
2. Gregory, R.D., van Strien, A., Vorisek, P., Gmelig Meyling, A.W., Noble, D.G., Foppen, R.P.B. &amp; Gibbons, D.W. (2005). Developing indicators for European birds. Philosophical Transactions of the Royal Society B 360: 269-288.
3. Πορτόλου Δ., Μανωλόπουλος Α. &amp; Καστρίτης Θ. 2013. Μελέτη για την εκτίμηση και παρακολούθηση του περιβαλλοντικού δείκτη «Βιοποικιλότητα» – Ενδιάμεση έκθεση αποτελεσμάτων Γ’ Φάσης, Υπουργείο Αγροτικής Ανάπτυξης και Τροφίμων.
4. EBCC (2017) European Bird Census Council. Available at:http://www.ebcc.info/pecbm.html
</t>
  </si>
  <si>
    <t>Παρακολούθηση κατανομής, αφθονίας και δημογραφικών χαρακτηριστικών των πληθυσμών 5 ειδών θαλασσοπουλιών</t>
  </si>
  <si>
    <r>
      <t>Τα θαλασσοπούλια είναι ανώτεροι θηρευτές με εξαιρετικά μεγάλη κινητικότητα, που περνούν το μεγαλύτερο μέρος της ζωής τους στη θάλασσα, ταξιδεύοντας συχνά εκατοντάδες χιλιάδες χιλιόμετρα. Σε παγκόσμιο επίπεδο, οι πληθυσμοί πολλών ειδών θαλασσοπουλιών μειώνονται τώρα ταχύτερα από οποιαδήποτε άλλη ομάδα πουλιών, αντιμετωπίζοντας ένα ευρύ φάσμα απειλών, τόσο στους χερσαίους τόπους αναπαραγωγής τους, αλλά και στη θάλασσα. Έτσι, αποτελούν σημαντικότατους δείκτες της κατάστασης του θαλάσσιου και παράκτιου περιβάλλοντος.
Η δράση περιλαμβάνει κόστη που σχετίζονται με την παρακολούθηση των πληθυσμών των θαλασσοπουλιών κοινοτικού ενδιαφέροντος βάσει της οδηγίας 2009/147/EK και συγκεκριμένα 5 είδη: Αιγαιόγλαρος (</t>
    </r>
    <r>
      <rPr>
        <i/>
        <sz val="11"/>
        <color theme="1"/>
        <rFont val="Calibri"/>
        <family val="2"/>
        <charset val="161"/>
        <scheme val="minor"/>
      </rPr>
      <t>Larus audouinii</t>
    </r>
    <r>
      <rPr>
        <sz val="11"/>
        <color theme="1"/>
        <rFont val="Calibri"/>
        <family val="2"/>
        <charset val="161"/>
        <scheme val="minor"/>
      </rPr>
      <t>), Θαλασσοκόρακας (</t>
    </r>
    <r>
      <rPr>
        <i/>
        <sz val="11"/>
        <color theme="1"/>
        <rFont val="Calibri"/>
        <family val="2"/>
        <charset val="161"/>
        <scheme val="minor"/>
      </rPr>
      <t>Phalacrocorax aristotelis desmarestii</t>
    </r>
    <r>
      <rPr>
        <sz val="11"/>
        <color theme="1"/>
        <rFont val="Calibri"/>
        <family val="2"/>
        <charset val="161"/>
        <scheme val="minor"/>
      </rPr>
      <t>), Αρτέμης (</t>
    </r>
    <r>
      <rPr>
        <i/>
        <sz val="11"/>
        <color theme="1"/>
        <rFont val="Calibri"/>
        <family val="2"/>
        <charset val="161"/>
        <scheme val="minor"/>
      </rPr>
      <t>Calonectris diomedea</t>
    </r>
    <r>
      <rPr>
        <sz val="11"/>
        <color theme="1"/>
        <rFont val="Calibri"/>
        <family val="2"/>
        <charset val="161"/>
        <scheme val="minor"/>
      </rPr>
      <t>), Μύχος (</t>
    </r>
    <r>
      <rPr>
        <i/>
        <sz val="11"/>
        <color theme="1"/>
        <rFont val="Calibri"/>
        <family val="2"/>
        <charset val="161"/>
        <scheme val="minor"/>
      </rPr>
      <t>Puffinus yelkouan</t>
    </r>
    <r>
      <rPr>
        <sz val="11"/>
        <color theme="1"/>
        <rFont val="Calibri"/>
        <family val="2"/>
        <charset val="161"/>
        <scheme val="minor"/>
      </rPr>
      <t>) και Υδροβάτης (</t>
    </r>
    <r>
      <rPr>
        <i/>
        <sz val="11"/>
        <color theme="1"/>
        <rFont val="Calibri"/>
        <family val="2"/>
        <charset val="161"/>
        <scheme val="minor"/>
      </rPr>
      <t>Hydrobates pelagicus melitensis</t>
    </r>
    <r>
      <rPr>
        <sz val="11"/>
        <color theme="1"/>
        <rFont val="Calibri"/>
        <family val="2"/>
        <charset val="161"/>
        <scheme val="minor"/>
      </rPr>
      <t xml:space="preserve">). Τα κόστη λαμβάνουν υπόψη τον αριθμό των σημαντικών αποικιών κάθε είδους ανά περιφέρεια και συμπεριλαμβάνουν κόστη εργασιών πεδίου και γραφείου. Συγκεκριμένα, έχουν υπολογιστεί 5000€ για 3 επισκέψεις κατ’ έτος για κάθε αποικία Αιγαιόγλαρου και Θαλασσοκόρακα, και 7000€ για το Αρτέμη, Μύχο και Υδροβάτη. 
Συγκεκριμένα για τον Θαλασσοκόρακα έχει υπολογιστεί παρακολούθηση σε 27 αποικίες του είδους για ένα έτος κατά τη διάρκεια της περιόδου 2021-27 και για τα υπόλοιπα 6 έτη παρακολούθηση σε 3 αποικίες του είδους. Για τον Αιγαιόγλαρο, έχει υπολογιστεί παρακολούθηση σε 18 αποικίες του είδους για ένα έτος κατά τη διάρκεια της περιόδου 2021-27 και για τα υπόλοιπα 6 έτη παρακολούθηση σε 3 αποικίες του είδους. Για τον Αρτέμη, έχει υπολογιστεί παρακολούθηση σε 18 αποικίες του είδους για ένα έτος κατά τη διάρκεια της περιόδου 2021-27 και για τα υπόλοιπα 6 έτη παρακολούθηση σε 3 αποικίες του είδους. Για τον Μύχο, έχει υπολογιστεί παρακολούθηση σε 10 αποικίες του είδους για δύο έτη κατά τη διάρκεια της περιόδου 2021-27 και για τα υπόλοιπα 5 έτη παρακολούθηση σε 2 αποικίες του είδους. Και τέλος για τον Υδροβάτη, έχει υπολογιστεί παρακολούθηση σε 2 αποικίες του είδους για δύο έτη κατά τη διάρκεια της περιόδου 2021-27 και για τα υπόλοιπα 5 έτη παρακολούθηση σε 1 αποικία του είδους.
</t>
    </r>
  </si>
  <si>
    <t xml:space="preserve">1. Fric, J., Portolou, D., Manolopoulos, A. &amp; T. Kastritis. 2012. Important Bird Areas for Seabirds in Greece. LIFE07 NAT/GR/000285 - Hellenic Ornithological Society (HOS/BirdLife Greece), Athens
2. Portolou, D., Bourdakis, S., Vlachos, C., Kastritis, T. and T. Dimalexis (eds.) (2009) Important Bird Areas of Greece: Priority sites for conservation. Hellenic Ornithological Society, Athens.
</t>
  </si>
  <si>
    <t>Παρακολούθηση κατανομής, αφθονίας και δημογραφικών χαρακτηριστικών του πληθυσμού του Μαυροπετρίτη</t>
  </si>
  <si>
    <t xml:space="preserve">Η Ελλάδα είναι η πιο σημαντική χώρα για τη διατήρηση και την επιβίωση του Μαυροπετρίτη (Falco eleonorae) καθώς φιλοξενεί κατά την περίοδο της αναπαραγωγής πάνω από το 85% του παγκόσμιου πληθυσμού, ο οποίος εκτιμάται σε περίπου 15.000 ζευγάρια.
Οι αναπαραγόμενες αποικίες στην Ελλάδα κατανέμονται ευρέως σε περισσότερα από 300 νησιά και νησίδες, κυρίως στο Αιγαίο Πέλαγος, ενώ λίγες στο Ιόνιο Πέλαγος.
Ο Μαυροπετρίτης είναι από τα καλύτερα μελετημένα είδη του Αιγαίου, χάρη στις προσπάθειες του Δρ. D. Ristow και των συνεργατών του, καθώς και της Ελληνικής Ορνιθολογικής Εταιρείας, του Μουσείου Φυσικής Iστορίας του Πανεπιστημίου Κρήτης και του Πανεπιστημίου Πατρών μέσω συστηματικής έρευνας και προγραμμάτων LIFE (LIFE03 NAT/GR/000091 &amp; LIFE13 NAT/GR/000909).
Η δράση περιλαμβάνει κόστη που σχετίζονται με την παρακολούθηση του εθνικού πληθυσμού του Μαυροπετρίτη βάσει της οδηγίας 147/2009 και συγκεκριμένα λαμβάνει υπόψη τον αριθμό των σημαντικών αποικιών του είδους ανά περιφέρεια και περιλαμβάνει κόστη εργασιών πεδίου και γραφείου. Συγκεκριμένα, έχει υπολογιστεί 5000€ για 3 επισκέψεις κατ’ έτος για κάθε αποικία Μαυροπετρίτη και παρακολούθηση σε 25 αποικίες του είδους για ένα έτος κατά τη διάρκεια της περιόδου 2021-27 και για τα υπόλοιπα 6 έτη παρακολούθηση σε 6 αποικίες του είδους.
</t>
  </si>
  <si>
    <t xml:space="preserve">1. Dimalexis, Α., Xirouchakis, S., Portolou, D., Latsoudis, P., Karris, G., Fric, J., Georgiakakis, P., Barboutis, C., Bourdakis, S., Ivovič, M., Kominos, T. and E. Kakalis (2008) The status of Eleonora’s Falcon (Falco eleonorae) in Greece. Journal of Ornithology 149(1): 23-30. 
2. Xirouchakis, S., J. Fric, C. Kassara, D. Portolou, A. Dimalexis, G. Karris, C. Barboutis, P. Latsoudis, S. Bourdakis, E. Kakalis, S. Sfenthourakis, 2011. Variation in breeding parameters of Eleonora’s falcon (Falco eleonorae) and factors affecting its reproductive performance. Ecological Research (27)2 </t>
  </si>
  <si>
    <t>Εντοπισμός των κρίσιμων ενδιαιτημάτων των θαλασσοπουλιών εκτός περιοχών αναπαραγωγής (περιοχές τροφοληψίας, ξεκούρασης, κούρνιας, συγκέντρωσης)</t>
  </si>
  <si>
    <r>
      <t>Η δράση αφορά τους πληθυσμούς θαλασσοπουλιών ενωσιακού ενδιαφέροντος βάσει της οδηγίας 2009/147/ΕΚ και συγκεκριμένα 5 είδη: τον Αιγαιόγλαρο (</t>
    </r>
    <r>
      <rPr>
        <i/>
        <sz val="11"/>
        <color theme="1"/>
        <rFont val="Calibri"/>
        <family val="2"/>
        <charset val="161"/>
        <scheme val="minor"/>
      </rPr>
      <t>Larus audouinii</t>
    </r>
    <r>
      <rPr>
        <sz val="11"/>
        <color theme="1"/>
        <rFont val="Calibri"/>
        <family val="2"/>
        <charset val="161"/>
        <scheme val="minor"/>
      </rPr>
      <t xml:space="preserve">), Θαλασσοκόρακα </t>
    </r>
    <r>
      <rPr>
        <i/>
        <sz val="11"/>
        <color theme="1"/>
        <rFont val="Calibri"/>
        <family val="2"/>
        <charset val="161"/>
        <scheme val="minor"/>
      </rPr>
      <t>(Phalacrocorax</t>
    </r>
    <r>
      <rPr>
        <sz val="11"/>
        <color theme="1"/>
        <rFont val="Calibri"/>
        <family val="2"/>
        <charset val="161"/>
        <scheme val="minor"/>
      </rPr>
      <t xml:space="preserve"> </t>
    </r>
    <r>
      <rPr>
        <i/>
        <sz val="11"/>
        <color theme="1"/>
        <rFont val="Calibri"/>
        <family val="2"/>
        <charset val="161"/>
        <scheme val="minor"/>
      </rPr>
      <t>aristotelis desmarestii</t>
    </r>
    <r>
      <rPr>
        <sz val="11"/>
        <color theme="1"/>
        <rFont val="Calibri"/>
        <family val="2"/>
        <charset val="161"/>
        <scheme val="minor"/>
      </rPr>
      <t>), Αρτέμη (</t>
    </r>
    <r>
      <rPr>
        <i/>
        <sz val="11"/>
        <color theme="1"/>
        <rFont val="Calibri"/>
        <family val="2"/>
        <charset val="161"/>
        <scheme val="minor"/>
      </rPr>
      <t>Calonectris diomedea</t>
    </r>
    <r>
      <rPr>
        <sz val="11"/>
        <color theme="1"/>
        <rFont val="Calibri"/>
        <family val="2"/>
        <charset val="161"/>
        <scheme val="minor"/>
      </rPr>
      <t>), Μύχο (</t>
    </r>
    <r>
      <rPr>
        <i/>
        <sz val="11"/>
        <color theme="1"/>
        <rFont val="Calibri"/>
        <family val="2"/>
        <charset val="161"/>
        <scheme val="minor"/>
      </rPr>
      <t>Puffinus yelkouan</t>
    </r>
    <r>
      <rPr>
        <sz val="11"/>
        <color theme="1"/>
        <rFont val="Calibri"/>
        <family val="2"/>
        <charset val="161"/>
        <scheme val="minor"/>
      </rPr>
      <t>) και Υδροβάτη (</t>
    </r>
    <r>
      <rPr>
        <i/>
        <sz val="11"/>
        <color theme="1"/>
        <rFont val="Calibri"/>
        <family val="2"/>
        <charset val="161"/>
        <scheme val="minor"/>
      </rPr>
      <t>Hydrobates pelagicus melitensis</t>
    </r>
    <r>
      <rPr>
        <sz val="11"/>
        <color theme="1"/>
        <rFont val="Calibri"/>
        <family val="2"/>
        <charset val="161"/>
        <scheme val="minor"/>
      </rPr>
      <t xml:space="preserve">). Και τα 5 είδη θαλασσοπουλιών αναπαράγονται στην Ελλάδα κυρίως σε ακατοίκητες νησίδες αλλά κάποια και σε βραχώδεις ακτές μεγαλύτερων νησιών. Οι κυριότερες αναπαραγωγικές αποικίες των θαλασσοπουλιών είναι πλέον γνωστές και ένα μεγάλο ποσοστό τους έχει ήδη χαρακτηριστεί ως ΖΕΠ. Παρόλο που τα θαλασσοπούλια έρχονται στη στεριά για να φωλιάσουν και συχνά δημιουργούν μεγάλες συναθροίσεις σε μικρή απόσταση από τις αποικίες τους, στην πραγματικότητα περνούν το μεγαλύτερο μέρος της ζωής τους στη θάλασσα όπου τρέφονται, ξεκουράζονται, κινούνται και μεταναστεύουν. Έτσι η κατανομή τους κατά τη διάρκεια της αναπαραγωγικής περιόδου δεν περιορίζεται μόνο στην περιοχή γύρω από την αποικία αλλά καλύπτουν τεράστιες αποστάσεις (ανάλογα με το είδος μπορεί μέχρι και 500 ναυτικά μίλια) για να τραφούν, ειδικά την περίοδο που ταΐζουν τους νεοσσούς τους. Όμως οι περιοχές που είναι σημαντικές για τα θαλασσοπούλια κατά τη διάρκεια της μετανάστευσής τους, οι περιοχές τροφοληψίας και ξεκούρασης τους είναι σε μεγάλο βαθμό άγνωστες ακόμη. Η δράση αυτή έχει σκοπό να εφαρμόσει μεθόδους καταγραφής και τηλεμετρίας σε θαλασσοπούλια, ώστε να συλλεγούν δεδομένα για τις περιοχές που είναι κρίσιμες για αυτά κατά τη διάρκεια της αναπαραγωγικής περιόδου, αλλά και έξω από αυτήν.
Η δράση περιλαμβάνει κόστη που σχετίζονται με την εργασία πεδίου (καταγραφές στη θάλασσα και τηλεμετρία) για 5 είδη θαλασσοπουλιών σε 3 αποικίες ανά είδος (εκτός από τον Υδροβάτη όπου υπολογίζεται μία αποικία), την ανάλυση των δεδομένων καθώς και το κόστος 20 πομπών ανά είδος. Για κάθε είδος υπολογίζεται κόστος 50.000€.
Η δράση θα πραγματοποιηθεί σε αποικίες στις περιφέρειες Ανατολικής Μακεδονίας και Θράκης, Αττικής, Βορείου Αιγαίου, Θεσσαλίας, Ιονίων Νήσων, Κρήτης, Νοτίου Αιγαίου και Στερεάς Ελλάδας. 
</t>
    </r>
  </si>
  <si>
    <t>Θεσμοθέτηση νέων θαλάσσιων ΖΕΠ στην ανοιχτή θάλασσα και διακρατικές ΖΕΠ για τα θαλασσοπούλια</t>
  </si>
  <si>
    <t>Η δράση αφορά στις νέες  περιοχές που θα αναγνωριστούν για την τροφοληψία, ξεκούραση και μετανάστευση των θαλασσοπουλιών στην ανοιχτή θάλασσα και στα σύνορα άλλων Κρατών Μελών. Για την αναγνώρισή και οριοθέτησή τους, θα χρησιμοποιηθεί η ίδια μεθοδολογία που έχει θέσει η BirdLife  International για τον καθορισμό των θαλάσσιων Σημαντικών Περιοχών για τα Πουλιά και στη συνέχεια η θέσπιση θαλάσσιων ΖΕΠ.</t>
  </si>
  <si>
    <t>Fric, J., Portolou, D., Manolopoulos, A. &amp; T. Kastritis. 2012. Important Bird Areas for Seabirds in Greece. LIFE07 NAT/GR/000285 - Hellenic Ornithological Society (HOS/BirdLife Greece), Athens</t>
  </si>
  <si>
    <t>Συλλογή δεδομένων και παρακολούθηση του φαινομένου της τυχαίας παγίδευσης των θαλασσοπουλιών σε αλιευτικά εργαλεία και αξιολόγηση των επιπτώσεων στους πληθυσμούς τους</t>
  </si>
  <si>
    <r>
      <t xml:space="preserve">Τα θαλασσοπούλια είναι αναπόσπαστο κομμάτι του θαλάσσιου περιβάλλοντος, καθώς αναπαράγονται, μεταναστεύουν, ξεκουράζονται και τρέφονται στον θαλάσσιο χώρο. Παρόλα αυτά έχουν ανάγκη και την στεριά για να φωλιάσουν και έτσι οι βραχώδεις ακτές και ακατοίκητες νησίδες αποτελούν απαραίτητα καταφύγια. Επομένως, τα θαλασσοπούλια αντιμετωπίζουν απειλές στον θαλάσσιο αλλά και τον χερσαίο χώρο. Στη θάλασσα, αντιμετωπίζουν απειλές, όπως η μειωμένη διαθεσιμότητα τροφής από την υπεραλίευση και η θαλάσσια ρύπανση. Μια από τις σημαντικότερες απειλές όμως προκύπτει από το γεγονός ότι οι περιοχές τροφοληψίας των θαλασσοπουλιών αποτελούν περιοχές υψηλής παραγωγικότητας, τις οποίες στοχεύουν επίσης εμπορικά αλιευτικά σκάφη. Αυτή η επικάλυψη μπορεί να αποβεί μοιραία για τα θαλασσοπούλια, καθώς συχνά παγιδεύονται σε αλιευτικά εργαλεία. Υπολογίζεται ότι πάνω από 200.000 θαλασσοπούλια στην Ευρώπη πεθαίνουν ετησίως από τυχαία παγίδευση σε αλιευτικά εργαλεία, όπως δίχτυα και παραγάδια. 
Τα θαλασσοπούλια είναι από τις πιο απειλούμενες ομάδες πουλιών (Croxall </t>
    </r>
    <r>
      <rPr>
        <i/>
        <sz val="11"/>
        <color theme="1"/>
        <rFont val="Calibri"/>
        <family val="2"/>
        <charset val="161"/>
        <scheme val="minor"/>
      </rPr>
      <t>et al.</t>
    </r>
    <r>
      <rPr>
        <sz val="11"/>
        <color theme="1"/>
        <rFont val="Calibri"/>
        <family val="2"/>
        <charset val="161"/>
        <scheme val="minor"/>
      </rPr>
      <t xml:space="preserve"> 2012). Αποτελούν είδη με μεγάλη διάρκεια ζωής, παρουσιάζουν καθυστερημένη ωριμότητα, χαμηλή γονιμότητα και υψηλή ετήσια επιβίωση των ενηλίκων ατόμων. Ως εκ τούτου, η τυχαία παγίδευση μεγάλου αριθμού ενήλικων πουλιών έχει αντίκτυπο στους πληθυσμούς τους, καθιστώντας ορισμένα είδη σε κρίσιμη κατάσταση, όπως τον Μύχο της Μεσογείου (</t>
    </r>
    <r>
      <rPr>
        <i/>
        <sz val="11"/>
        <color theme="1"/>
        <rFont val="Calibri"/>
        <family val="2"/>
        <charset val="161"/>
        <scheme val="minor"/>
      </rPr>
      <t>Puffinus yelkouan</t>
    </r>
    <r>
      <rPr>
        <sz val="11"/>
        <color theme="1"/>
        <rFont val="Calibri"/>
        <family val="2"/>
        <charset val="161"/>
        <scheme val="minor"/>
      </rPr>
      <t xml:space="preserve">), είδος που κατατάσσεται ως «Τρωτό» στον Κόκκινο Κατάλογο των Απειλούμενων Ζώων της IUCN. Στην Ελλάδα αναπαράγονται 6800-13000 ζευγάρια, δηλαδή 35% του παγκόσμιου πληθυσμού.
Η παράκτια αλιεία είναι πολύ διαδεδομένη στην περιοχή του Αιγαίου και Ιονίου, κυρίως με μικρής κλίμακας βενθο-πελαγικά παραγάδια και απλάδια δίχτυα. Τα θαλασσοπούλια που ακολουθούν τα αλιευτικά σκάφη επηρεάζονται από την τυχαία παγίδευση με ποικίλη συχνότητα, σε διαφορετικές τοποθεσίες, εποχές και τύπους αλιευτικών εργαλείων και η σημασία αυτής της απειλής θεωρείται μέτρια έως τοπικά υψηλή. Μια πρόσφατη εκτίμηση της τυχαίας παγίδευσης θαλασσοπουλιών στην Ελλάδα μέσω ερωτηματολογίων (Fric </t>
    </r>
    <r>
      <rPr>
        <i/>
        <sz val="11"/>
        <color theme="1"/>
        <rFont val="Calibri"/>
        <family val="2"/>
        <charset val="161"/>
        <scheme val="minor"/>
      </rPr>
      <t>et al.,</t>
    </r>
    <r>
      <rPr>
        <sz val="11"/>
        <color theme="1"/>
        <rFont val="Calibri"/>
        <family val="2"/>
        <charset val="161"/>
        <scheme val="minor"/>
      </rPr>
      <t xml:space="preserve"> 2012), έδειξε ότι όλα τα είδη θαλασσοπουλιών που αναπαράγονται στη χώρα, εξαιρουμένου του Υδροβάτη, επηρεάζονται σε κάποιο βαθμό από την τυχαία παγίδευση σε αλιευτικά εργαλεία. Ο Αρτέμης και ο Μύχος είναι τα πιο ευάλωτα στην παγίδευση σε παραγάδια βυθού, καθώς προσπαθούν να αρπάξουν το δόλωμα ενώ βυθίζεται. Τα περισσότερα άτομα συλλαμβάνονται κατά τη διάρκεια της μετανάστευσης και την άνοιξη και το καλοκαίρι. Ομάδες μερικών δεκάδων έως μερικές εκατοντάδες Μύχων επίσης περιστασιακά μπλέκονται και πνίγονται σε δίχτυα αλιείας καθώς βουτούν για να αναζητήσουν τροφή. Οι Αιγαιόγλαροι ακολουθούν περιστασιακά αλιευτικά με παραγάδια βυθού και παγιδεύονται. Οι Θαλασσοκόρακες φαίνεται να είναι οι λιγότερο ευαίσθητοι στην τυχαία παγίδευση και μπλέκονται σε δίχτυα μόνο περιστασιακά και κυρίως σε παράκτια ύδατα, δεδομένου ότι εμφανίζουν χαμηλή διασπορά για τροφοληψία, περίπου 20 χλμ. από τις αποικίες τους.
Η δράση αφορά τη συλλογή δεδομένων για την ένταση του φαινομένου της τυχαίας παγίδευσης από καταγραφές πάνω σε αλιευτικά σκάφη με τη χρήση διαφορετικών αλιευτικών εργαλείων και κατά τη διάρκεια διαφορετικών εποχών και σε τουλάχιστον 6 διαφορετικές περιοχές συνολικά στις περιφέρειες Ανατολικής Μακεδονίας και Θράκης, Αττικής, Βορείου Αιγαίου, Ιονίων Νήσων, Κρήτης, Νοτίου Αιγαίου και Στερεάς Ελλάδας. Για κάθε περιοχή υπολογίζεται ότι το κόστος θα φτάσει τα 30000€ ανά περιοχή (5 μέρες τον μήνα εργασία πεδίου ανά περιοχή για ένα έτος) ενώ περιλαμβάνεται κόστος για την ανάλυση και διαχείριση των δεδομένων και την παραγωγή χαρτών με την χωρική κατανομή των συμβάντων τυχαίας παγίδευσης.
</t>
    </r>
  </si>
  <si>
    <t>1. Croxall, J.P., Butchart, S.H.M., Lascelles, B., Stattersfield, A.J., Sullivan, B., Symes, A., Taylor, P. (2012). Seabird conservation status, threats and priority actions: a global assessment. Bird Conservation International 22: 1-34. 
2. Fric, J., Peristeraki, P., Karris, G. and M. Tzali (2012a). Assessment of seabird bycatch in the Aegean and Ionian Sea. LIFE-Nature “Concrete conservation actions for the Mediterranean Shag and Audouin’s Gull in Greece, including the inventory of relevant marine IBA” (LIFE07 NAT/GR/000285). Project report. 
3. ΑΝΑΚΟΙΝΩΣΗ ΤΗΣ ΕΠΙΤΡΟΠΗΣ ΠΡΟΣ ΤΟ ΕΥΡΩΠΑΪΚΟ ΚΟΙΝΟΒΟΥΛΙΟ ΚΑΙ ΤΟ ΣΥΜΒΟΥΛΙΟ Σχέδιο δράσης για τον περιορισμό των τυχαίων συλλήψεων θαλάσσιων πτηνών από αλιευτικά εργαλεία /* COM/2012/0665 final</t>
  </si>
  <si>
    <t>Χαρτογράφηση ευαισθησίας των θαλασσοπουλιών στη θαλάσσια ρύπανση και θαλάσσια κυκλοφορία</t>
  </si>
  <si>
    <t xml:space="preserve">Τα θαλασσοπούλια είναι από τις πιο απειλούμενες ομάδες πουλιών (Croxall et al. 2012). Αποτελούν αναπόσπαστο κομμάτι του θαλάσσιου περιβάλλοντος, καθώς αναπαράγονται, μεταναστεύουν, ξεκουράζονται και τρέφονται στον θαλάσσιο χώρο, αλλά συγχρόνως έχουν ανάγκη και την στεριά για να φωλιάσουν. Έτσι, τα θαλασσοπούλια αντιμετωπίζουν απειλές στον θαλάσσιο αλλά και τον χερσαίο χώρο: η ανθρώπινη όχληση και η επέκταση των ανθρώπινων δραστηριοτήτων στις νησίδες όπου φωλιάζουν (π.χ. ανεμογεννήτριες, ιχθυοκαλλιέργειες, τουριστικές εγκαταστάσεις, κλπ.), η θήρευση αυγών και νεοσσών από αρουραίους, η εντατική αλιεία και η θαλάσσια ρύπανση. Οι παραπάνω απειλές δρουν συσσωρευτικά σε αυτά τα είδη τα οποία επιπλέον έχουν και μεγάλη διάρκεια ζωής. 
Μέσα από την έκθεση των θαλασσοπουλιών στην ρύπανση συσσωρεύονται ουσίες όπως υδρογονάνθρακες πετρελαίου, οργανοχλωρίδια, μέταλλα και πλαστικά σωματίδια στους ιστούς τους. Η επίδραση αυτών των ουσιών μπορεί να είναι άμεση πάνω στο ίδιο το πουλί μέσω της δηλητηρίασης ή έμμεση στην αναπαραγωγική του ικανότητα. Οι επιπτώσεις αυτές έχουν μεγαλύτερη βαρύτητα όταν αφορούν μικρούς πληθυσμούς σπάνιων ειδών. 
Η αυξημένη κίνηση των πετρελαιοφόρων και εμπορικών πλοίων στα νερά του Αιγαίου και Ιονίου έχει σαν αποτέλεσμα την αύξηση της ρύπανσης και των απορριμμάτων σε ευαίσθητες περιοχές για τα θαλασσοπούλια και την υπόλοιπη θαλάσσια βιοποικιλότητα. Η χαρτογράφηση ευαισθησίας των θαλασσοπουλιών στη θαλάσσια ρύπανση και θαλάσσια κυκλοφορία έχει σαν στόχο να παράσχει στις αρμόδιες υπηρεσίες την πιο έγκυρη πληροφορία (χάρτες ευαισθησίας) ώστε να βελτιωθεί η διαδικασία λήψης αποφάσεων σε περιπτώσεις ατυχημάτων ρύπανσης με πετρελαιοειδή με απώτερο στόχο την ελαχιστοποίηση των επιπτώσεων για τα θαλασσοπούλια. Επιπλέον, στοχεύει στην πιο γρήγορη και αποτελεσματική αντίδραση σε περίπτωση ατυχήματος, καθώς οι χάρτες ευαισθησίας θα ενημερώνουν τα Εθνικά και Τοπικά Σχέδια Έκτακτης Ανάγκης. Η μεθοδολογία χαρτογράφησης ευαισθησίας έχει αναπτυχθεί από τη SEO BirdLife (SEO BirdLife 2019) και παρέχει ένα συντονισμένο σύστημα εκτίμησης ρίσκου. Υπολογίζεται το Seabird Sensitivity Index (SSI) που λαμβάνει υπόψη διάφορες παραμέτρους ευαισθησίας και τρωτότητας στη ρύπανση για κάθε είδος θαλασσοπουλιού, στη συνέχεια συνδυάζονται με Χωρικά Μοντέλα Κατανομής των θαλασσοπουλιών και τέλος παράγονται χάρτες ευαισθησίας (Oil Sensitivity Index) για κάθε είδος και κάθε εποχή.
Το κόστος περιλαμβάνει τον συντονισμό σε εθνικό επίπεδο, την επικοινωνία με διάφορους φορείς, την ανάλυση των δεδομένων και την παραγωγή των τελικών χαρτών, καθώς και τη διεξαγωγή επιπλέον εργασιών πεδίου για τη συλλογή δεδομένων για εποχές και είδη που είναι ακόμη απαραίτητα.
</t>
  </si>
  <si>
    <t>1. Croxall, J.P., Butchart, S.H.M., Lascelles, B., Stattersfield, A.J., Sullivan, B., Symes, A., Taylor, P. (2012). Seabird conservation status, threats and priority actions: a global assessment. Bird Conservation International 22: 1-34. 
2.SEO BirdLife (2019) Methodological report (in prep). Mapping bird sensitivity to marine oil pollution. Marine Bird Oil Map, Grant Agreement No. ECHO/SUB/2016/742536/PREP25
3. Δημαλέξης, Α., Καστριτης, Θ., Μανωλόπουλος, Α., Κορμπέτη, Μ., Φριτς, Γ., Saravia Mullin, V., Ξηρουχάκης, Σ. &amp; Μπουσμπουρας Δ. (2010) Προσδιορισμός κξαι χαρτογράφηση ορνιθολογικά ευαίσθητων στα αιολικά πάρκα περιοχών της Ελλάδας. Ελληνική Ορνιθολογική Εταιρεία, Αθήνα, 126 σελ.</t>
  </si>
  <si>
    <t>Χαρτογράφηση ευαισθησίας των θαλασσοπουλιών στη χωροθέτηση εγκαταστάσεων ιχθυοκαλλιέργειας</t>
  </si>
  <si>
    <r>
      <t xml:space="preserve">Τα θαλασσοπούλια είναι από τις πιο απειλούμενες ομάδες πουλιών (Croxall </t>
    </r>
    <r>
      <rPr>
        <i/>
        <sz val="11"/>
        <color theme="1"/>
        <rFont val="Calibri"/>
        <family val="2"/>
        <charset val="161"/>
        <scheme val="minor"/>
      </rPr>
      <t>et al.</t>
    </r>
    <r>
      <rPr>
        <sz val="11"/>
        <color theme="1"/>
        <rFont val="Calibri"/>
        <family val="2"/>
        <charset val="161"/>
        <scheme val="minor"/>
      </rPr>
      <t xml:space="preserve"> 2012). Αποτελούν αναπόσπαστο κομμάτι του θαλάσσιου περιβάλλοντος, καθώς αναπαράγονται, μεταναστεύουν, ξεκουράζονται και τρέφονται στον θαλάσσιο χώρο, αλλά συγχρόνως έχουν ανάγκη και τη στεριά για να φωλιάσουν. Έτσι, τα θαλασσοπούλια αντιμετωπίζουν απειλές στον θαλάσσιο αλλά και τον χερσαίο χώρο: η ανθρώπινη όχληση και η επέκταση των ανθρώπινων δραστηριοτήτων στις νησίδες όπου φωλιάζουν (π.χ. ανεμογεννήτριες, ιχθυοκαλλιέργειες, τουριστικές εγκαταστάσεις, κλπ.), η θήρευση αυγών και νεοσσών από αρουραίους, η εντατική αλιεία και η θαλάσσια ρύπανση. Οι παραπάνω απειλές δρουν συσσωρευτικά σε αυτά τα είδη τα οποία επιπλέον έχουν και μεγάλη διάρκεια ζωής. 
Η εγκατάσταση και λειτουργία ΑΣΠΗΕ αποδεδειγμένα έχει αρνητικές επιδράσεις στο φυσικό περιβάλλον και ιδιαίτερα στην ορνιθοπανίδα. Αυτές οι επιδράσεις εμφανίζονται είτε μέσω της άμεσης θνησιμότητας από πρόσκρουση με τους έλικες των ανεμογεννητριών (ή σε άλλες σχετιζόμενες κατασκευές όπως καλώδια κλπ.), είτε έμμεσα μέσω εκτοπισμού που προέρχονται από τις όποιες αλλαγές στο φυσικό περιβάλλον (μεταβολή του οικοτόπου, πρόσβαση σ’ αυτόν κλπ) αλλά και από την οπτική και ακουστική όχληση). 
Οι νησίδες αποτελούν τα σημαντικότερα και τελευταία καταφύγια για τα θαλασσοπούλια, προσφέροντας απολύτως απαραίτητους χώρους φωλιάσματος. Έχουν προσαρμοστεί να φωλιάζουν σε τόπους χωρίς όχληση και θήρευση από άλλα είδη, και επομένως δεν μπορούν να χρησιμοποιήσουν άλλους χερσαίους χώρους για φώλιασμα. Έτσι, εάν μια αποικία αναπαραγωγής χρησιμοποιηθεί για την εγκατάσταση και λειτουργία ενός ΑΣΠΗΕ είναι πολύ πιθανό αυτή να καταστραφεί ή να εγκαταλειφθεί ή να υπάρχει επίπτωση στην αναπαραγωγική επιτυχία. Επιπλέον, η χωροθέτηση θαλάσσιων ΑΣΠΗΕ μπορεί εκτός των άλλων να εκτοπίσει είδη από σημαντικούς χώρους τροφοληψίας. 
Σε συνέχεια της παραγωγής περιοχών αποκλεισμού από την Ελληνική Ορνιθολογική Εταιρεία το 2010, είναι επιτακτική ανάγκη, όχι μόνο να αναθεωρηθεί η διαδικασία με νεώτερα δεδομένα (Δημαλέξης </t>
    </r>
    <r>
      <rPr>
        <i/>
        <sz val="11"/>
        <color theme="1"/>
        <rFont val="Calibri"/>
        <family val="2"/>
        <charset val="161"/>
        <scheme val="minor"/>
      </rPr>
      <t>et al.</t>
    </r>
    <r>
      <rPr>
        <sz val="11"/>
        <color theme="1"/>
        <rFont val="Calibri"/>
        <family val="2"/>
        <charset val="161"/>
        <scheme val="minor"/>
      </rPr>
      <t xml:space="preserve"> 2010) αλλά να επεκταθεί επιπλέον για χωροθέτηση ΑΣΠΗΕ στον θαλάσσιο και παράκτιο χώρο σε ευαίσθητες περιοχές για τα θαλασσοπούλια και την υπόλοιπη θαλάσσια βιοποικιλότητα. Η χαρτογράφηση ευαισθησίας των θαλασσοπουλιών στη χωροθέτηση ΑΣΠΗΕ έχει σαν στόχο να παράσχει στις αρμόδιες υπηρεσίες τη πιο έγκυρη πληροφορία (χάρτες ευαισθησίας) ώστε να βελτιωθεί η διαδικασία λήψης αποφάσεων πριν από το στάδιο της έγκρισης με απώτερο στόχο την ελαχιστοποίηση των επιπτώσεων για τα θαλασσοπούλια. Η μεθοδολογία χαρτογράφησης ευαισθησίας έχει αναπτυχθεί από τη SEO BirdLife (SEO BirdLife 2019) και παρέχει ένα συντονισμένο σύστημα εκτίμησης ρίσκου. Υπολογίζεται το Seabird Sensitivity Index (SSI) που λαμβάνει υπόψη διάφορες παραμέτρους ευαισθησίας και τρωτότητας στη πρόσκρουση και τον εκτοπισμό για κάθε είδος θαλασσοπουλιού, στη συνέχεια συνδυάζονται με Χωρικά Μοντέλα Κατανομής των θαλασσοπουλιών και τέλος παράγονται χάρτες ευαισθησίας (Widnfarm Sensitivity Index) για κάθε είδος και κάθε εποχή.
Το κόστος περιλαμβάνει τον συντονισμό σε εθνικό επίπεδο, την επικοινωνία με διάφορους φορείς, την ανάλυση των δεδομένων και την παραγωγή των τελικών χαρτών, καθώς και τη διεξαγωγή επιπλέον εργασιών πεδίου για τη συλλογή απαραίτητων δεδομένων για εποχές και είδη.
</t>
    </r>
  </si>
  <si>
    <t>1. Croxall, J.P., Butchart, S.H.M., Lascelles, B., Stattersfield, A.J., Sullivan, B., Symes, A., Taylor, P. (2012). Seabird conservation status, threats and priority actions: a global assessment. Bird Conservation International 22: 1-34. 
2. SEO BirdLife (2019) Methodological report (in prep). Mapping bird sensitivity to marine oil pollution. Marine Bird Oil Map, Grant Agreement No. ECHO/SUB/2016/742536/PREP25</t>
  </si>
  <si>
    <t>Αξιολόγηση των επιπτώσεων των θαλάσσιων απορριμάτων (marine litter) στους πληθυσμούς των θαλασσοπουλιών</t>
  </si>
  <si>
    <t xml:space="preserve">Τα θαλασσοπούλια είναι από τις πιο απειλούμενες ομάδες πουλιών (Croxall et al. 2012). Αποτελούν αναπόσπαστο κομμάτι του θαλάσσιου περιβάλλοντος, καθώς αναπαράγονται, μεταναστεύουν, ξεκουράζονται και τρέφονται στον θαλάσσιο χώρο, αλλά συγχρόνως έχουν ανάγκη τις ακατοίκητες νησίδες και απρόσιτες ακτές για να φωλιάσουν. Έτσι, τα θαλασσοπούλια αντιμετωπίζουν απειλές στον θαλάσσιο αλλά και τον χερσαίο χώρο: η ανθρώπινη όχληση και η επέκταση των ανθρώπινων δραστηριοτήτων στις νησίδες όπου φωλιάζουν (π.χ. ανεμογεννήτριες, ιχθυοκαλλιέργειες, τουριστικές εγκαταστάσεις, κλπ.), η θήρευση αυγών και νεοσσών από αρουραίους, η εντατική αλιεία και η θαλάσσια ρύπανση. Οι παραπάνω απειλές δρουν συσσωρευτικά σε αυτά τα είδη τα οποία επιπλέον έχουν και μεγάλη διάρκεια ζωής. 
Οι επιπτώσεις των θαλάσσιων απορριμμάτων (Marine Litter) στα θαλασσοπούλια είναι πλέον αναγνωρισμένες, για αυτό και η παρακολούθηση των θαλάσσιων απορριμμάτων περιλαμβάνεται στον Περιγραφέα 10 της Οδηγίας - Πλαίσιο για την Θαλάσσια Στρατηγική, ΟΠΘΣ (2008/56/ΕΚ). Παρόλο που κάποια δεδομένα καλύπτονται από τα προγράμματα παρακολούθησης για τη εκτίμηση της περιβαλλοντικής κατάστασης των θαλάσσιων υδάτων, σχετικά με τα θαλασσοπούλια, η γνώση στην Ελλάδα είναι ακόμη περιορισμένη με αποτέλεσμα να μην μπορεί να εκτιμηθεί σωστά το μέγεθος του προβλήματος.
Η δράση αφορά τη συλλογή στοιχείων για τις επιπτώσεις των θαλάσσιων απορριμμάτων στα θαλασσοπούλια, μέσω συγκεκριμένων δράσεων όπως: α) η συνεργασία με αλιείς και η παρακολούθηση και καταγραφή των απορριμμάτων που συλλέγονται με δίχτυα (Fishing for Litter), β) παρακολούθηση και καταγραφή των νεοσσών και ενήλικων θαλασσοπουλιών που παγιδεύονται σε θαλάσσια απορρίμματα σε αποικίες αναπαραγωγής, γ) καταγραφή του ποσοστού των θαλάσσιων απορριμμάτων που βρίσκονται σε φωλιές θαλασσοπουλιών, δ) συλλογή δεδομένων για θαλασσοπούλια που εκβράζονται στις ακτές και ε) από την ανάλυση των στομαχικών περιεχομένων θαλασσοπουλιών που βρίσκονται νεκρά από διάφορες αιτίες.
Το κόστος περιλαμβάνει τον συντονισμό σε εθνικό επίπεδο, την επικοινωνία με διάφορους σχετικούς φορείς, τη δημιουργία δικτύου εθελοντών που θα συμμετέχουν στις δράσεις,  την ανάλυση των στομαχικών περιεχομένων και τη διεξαγωγή εργασιών πεδίου για τη συλλογή δεδομένων από τις αποικίες θαλασσοπουλιών για μια τριετία. Η ανάλυση στομαχικών περιεχομένων υπολογίζεται σε 25000€ ανά έτος, ενώ η παρακολούθηση των αποικιών και των παραλιών 10,000€ ανά έτος ανά δράση. Η συνεργασία με τους αλιείς υπολογίζεται σε 5,000€ ανά έτος.
</t>
  </si>
  <si>
    <t xml:space="preserve">1. Joint Research Center (2013) A guidance document within the Common Implementation Strategy for the Marine Strategy Framework Directive. MSFD Technical Subgroup on Marine Litter. JRC Scientific and Policy Reports
2. MAP 2015 – Marine Litter Assessment in the Mediterranean 2015, ISBN No. 978-92-807-3564-2 
3. UNEP (2016). Marine plastic debris and microplastics – Global lessons and research to inspire action and guide policy change. United Nations Environment Programme, Nairobi.
</t>
  </si>
  <si>
    <r>
      <t xml:space="preserve">Προσδιορισμός φαινολογίας  </t>
    </r>
    <r>
      <rPr>
        <sz val="11"/>
        <color rgb="FF000000"/>
        <rFont val="Calibri"/>
        <family val="2"/>
        <charset val="161"/>
        <scheme val="minor"/>
      </rPr>
      <t xml:space="preserve">θηρεύσιμων ειδών πτηνών. </t>
    </r>
  </si>
  <si>
    <t>1.000.000 για 3 έτη</t>
  </si>
  <si>
    <r>
      <t xml:space="preserve">Το μέτρο στοχεύει στην επικαιροποίηση της γνώσης σχετικά με τον προσδιορισμό της φαινολογίας των θηρεύσιμων πουλιών στη χώρα. Ειδικότερα στοχεύει στη συλλογή δεδομένων και πληροφοριών για το καθεστώς των ειδών πτηνών που περιλαμβάνονται στα θηρεύσιμα, την περίοδο αναπαραγωγής τους και την περίοδο επιστροφής τους στον τόπο φωλεοποίησης (για τα μεταναστευτικά). Βάσει του Άρθρου 7 παρ. 4 της Οδηγίας 2009/147/ΕΚ, τα Κράτη μέλη πρέπει να μεριμνούν ώστε τα είδη του Παραρτήματος ΙΙ  να μη θηρεύονται κατά την περίοδο φωλεοποιήσεως, ούτε κατά τις διάφορες φάσεις της αναπαραγωγής και εξαρτήσεως. 
Προτείνεται η χρήση απευθείας παρατήρησης/παρακολούθησης, η δακτυλίωση και χρήση δορυφορικών πομπών για τον προσδιορισμό της χρήσης του βιοτόπου αλλά και της μεταναστευτικής διαδρομής των ειδών αυτών κάτι το οποίο είναι παντελώς άγνωστο σήμερα διότι τα είδη δεν έχουν μελετηθεί επαρκώς. Το μέτρο θα εφαρμοστεί για 3 έτη κατά τη διάρκεια της φθινοπωρινής - χειμερινής περιόδου (Μέσα Αυγούστου έως τέλη Μαρτίου). 
Έχει υπάρξει αντίστοιχη μελέτη στο παρελθόν για τα υδρόβια (Καζαντζίδης &amp; Νοίδου, 2008), η οποία χρήζει αναθεώρησης, καθώς  παρατηρούνται αλλαγές στη φαινολογία των υδροβίων και μέχρι στιγμής δεν έχει εκπονηθεί άρτια μελέτη με την οποία να τεκμηριώνεται με σαφήνεια η έναρξη και η λήξη της θήρας ειδών, κάποια εκ των οποίων (πχ. το Γκισάρι, </t>
    </r>
    <r>
      <rPr>
        <i/>
        <sz val="11"/>
        <color theme="1"/>
        <rFont val="Calibri"/>
        <family val="2"/>
        <charset val="161"/>
        <scheme val="minor"/>
      </rPr>
      <t>Aythya ferina</t>
    </r>
    <r>
      <rPr>
        <sz val="11"/>
        <color theme="1"/>
        <rFont val="Calibri"/>
        <family val="2"/>
        <charset val="161"/>
        <scheme val="minor"/>
      </rPr>
      <t xml:space="preserve">) είναι πλέον παγκοσμίως απειλούμενα. Επιπλέον είναι απαραίτητος ο ασφαλής προσδιορισμός της έναρξης και λήξης θήρας για όλα τα είδη κατ' απαίτηση της Οδηγίας για τα Πουλιά και ειδικά για είδη τα οποία είναι πλέον παγκοσμίως απειλούμενα (Τρυγόνι) ή παρουσιάζουν φθίνουσα πορεία (Καλημάνα, Κοκκινότσιχλα). Σημειώνεται πως η σχετική τεκμηρίωση είναι υποχρέωση της χώρας βάσει της οδηγίας για τα Πουλιά και η απουσία παροχής σχετικής τεκμηρίωσης συνιστά παραβίαση.
Σύμφωνα με Καζαντζίδης &amp; Νοϊδου (2008), ο προσδιορισμός της φαινολογίας της μετανάστευσης των υδροβίων θηρεύσιμων πουλιών σε αντίστοιχη μελέτη κατά το παρελθόν ανήλθε σε 350.000€. Το εκτιμώμενο κόστος της δράσης έχει λάβει υπόψη μεταξύ άλλων την επιπλέον ανάγκη για δράσεις δακτυλίωσης και τοποθέτησης πομπών και την ανάγκη να συμπεριληφθούν επιπλέον θηρεύσιμα είδη (όχι μόνο υδρόβια).
</t>
    </r>
  </si>
  <si>
    <t>1. Καζαντζίδης, Σ. και Μ. Νοίδου (συντονιστές έκδοσης) 2008. Προσδιορισμός της φαινολογίας μετανάστευσης των θηρεύσιμων υδρόβιων πουλιών – Τελική αναφορά. Υπουργείο Αγροτικής Ανάπτυξης και Τροφίμων – Γενική Γραμματεία Δασών και Φυσικού Περιβάλλοντος – Εθνικό Ίδρυμα Αγροτικής Έρευνας (ΕΘΙΑΓΕ) – Ινστιτούτο Δασικών Ερευνών, Θεσσαλονίκη. 
2. Fisher I, Ashpole J, Scallan D, Proud T and Carboneras C (compilers) (2018) International Single Species Action Plan for the conservation of the European Turtle-dove Streptopelia turtur (2018 to 2028).
3. European Commission 2018 (3) BirdLife International (2019) IUCN Red List for birds. Downloaded from http://www.birdlife.org on 25/03/2019.</t>
  </si>
  <si>
    <t xml:space="preserve">Δράσεις παρακολουθησης της μετανάστευσης της ορνιθοπανίδας. Προσδιορισμός των σημαντικών μεταναστευτικών σταθμών και στενωπών σε εθνικό επίπεδο. Προσδιορισμός της φαινολογίας της μετανάστευσης και των πληθυσμιακών τάσεων των ειδών προτεραιότητας. </t>
  </si>
  <si>
    <t>Κάθε φθινόπωρο και άνοιξη εκατομμύρια μεταναστευτικά πουλιά διέρχονται από τον ελλαδικό χώρο: προς τις περιοχές αναπαραγωγής την άνοιξη και αντίστοιχα προς τις περιοχές διαχείμασης, το φθινόπωρο. Λόγω της γεωγραφικής θέσης της χώρας τα πουλιά που χρησιμοποιούν τον Ελλαδικό μεταναστευτικό διάδρομο κατευθύνονται προς, ή προέρχονται από, μια πολύ ευρεία γεωγραφικά περιοχή που εκτείνεται από τη Νότια Ελλάδα μέχρι τη Βόρεια κι τη Βορειοανατολική Ευρώπη.  
Κατά τη διάρκεια της άνοιξης, η πλειοψηφία των πουλιών που φτάνει στην Ελλάδα έχει διασχίσει τόσο τη Μεσόγειο θάλασσα όσο και την έρημο της Σαχάρας, ένα οικολογικό φράγμα κατά τη διάσχιση του οποίου δεν υπάρχει η δυνατότητα ενεργειακού ανεφοδιασμού. Συνεπώς οι περιοχές στάθμευσης των πουλιών στην Ελλάδα είναι ιδιαίτερα σημαντικές, καθώς σε αυτές τα πουλιά ανεφοδιάζονται ενεργειακά για να συνεχίσουν το ταξίδι τους προς τις περιοχές αναπαραγωγής. Αντίστοιχα κατά τη φθινοπωρινή περίοδο τα πουλιά προετοιμάζονται για την διάσχιση της Μεσογείου και της Σαχάρας σε αντιστοίχους μεταναστευτικούς σταθμούς. Η διάρκεια παραμονής των πουλιών στους μεταναστευτικούς σταθμούς, τόσο την άνοιξη όσο και κατά το φθινόπωρο, μπορεί να διαρκέσει από λίγες μέρες μέχρι και 3-4 εβδομάδες. Πρόσφατες  επιστημονικές  μελέτες έχουν δείξει ότι η παραμονή των πουλιών στους ενδιάμεσους μεταναστευτικούς σταθμούς μπορεί να επηρεάζει τόσο την αναπαραγωγική τους επιτυχία όσο και την θνησιμότητά τους. 
Τα μεγαλόσωμα πουλιά όπως τα αρπακτικά ακολουθούν γεωμορφολογικούς σχηματισμούς (όπως οροσειρές, την ακτογραμμή, κλπ) και χρησιμοποιούν ανοδικά ρεύματα κατά τη μετανάστευση τους, ενώ συχνά συγκεντρώνονται σε εξαιρετικά μεγάλους αριθμούς σε συγκεκριμένες τοποθεσίες, τους λεγόμενους μεταναστευτικούς στενωπούς. Οι μεταναστευτικοί στενωποί είναι ιδιαίτερα σημαντικοί για τη διατήρηση των μεταναστευτικών ειδών, καθώς απειλές σε αυτές τις περιοχές μπορούν να επηρεάσουν καταλυτικά ένα μεγάλο αριθμό ειδών που προέρχονται από μια ευρεία γεωγραφική περιοχή.  
Σύμφωνα με την οδηγία για τα Πούλια και τη Σύμβαση της Βόννης το Ελληνικό κράτος έχει την υποχρέωση να προωθεί, να συντονίζει και να υποστηρίζει την έρευνα σχετικά με τα μεταναστευτικά είδη και την διατήρηση των ενδιαιτημάτων που αυτά απαντώνται.  
Ο προσδιορισμός της φαινολογίας των μεταναστευτικών ειδών και των πληθυσμιακών τους τάσεων είναι αναγκαίος ώστε να τροφοδοτούνται με δεδομένα οι φορείς λήψης αποφάσεων (ΦΔ, ΥΠΕΝ, κλπ) και να πραγματοποιείται ορθός σχεδιασμός δράσεων διατήρησης.
Χρονοδιάγραμμα και εκτίμηση κόστους:
1η περίοδος- βιβλιογραφική εκτίμηση περιοχών. Ανάπτυξη κοινών πρωτοκόλλων και μεθοδολογίας, βάσεων δεδομένων. Ιεράρχηση σημαντικότητας περιοχών και επιλογή περιοχών προς παρακολούθηση και μελέτη (40000€)
2η – Παρακολούθηση στις περιοχές που θα έχουν προκύψει (30000/σταθμό ή στενωπό/ μεταναστευτική περίοδο). Η εκτίμηση του συνολικού κόστους αφορά παρακολούθηση 3 μεταναστευτικών σταθμών και 3 στενωπών ανά μεταναστευτική περίοδο για 3 έτη. (σύνολο 540.000€)
3η- Ανάλυση δεδομένων για προσδιορισμό της φαινολογίας της μετανάστευσης και των πληθυσμιακών τάσεων των ειδών προτεραιότητας  (50000)</t>
  </si>
  <si>
    <t xml:space="preserve">1) A bird’s eye view on flyways. A brief tour by the Convention on the Conservation of Migratory Species of Wild Animals UNEP/ CMS Secretariat, Bonn, Germany. 64 pages.
2)Bairlein, F. (2016). Migratory birds under threat. Science, 354(6312), 547-548. 
3)Martín, B., Onrubia, A., de la Cruz, A. and Ferrer, M., 2016. Trends of autumn counts at Iberian migration bottlenecks as a tool for monitoring continental populations of soaring birds in Europe. Biodiversity and conservation, 25(2), pp.295-309. 
4)Sheehy, J., Taylor, C. M., &amp; Norris, D. R. (2011). The importance of stopover habitat for developing effective conservation strategies for migratory animals. Journal of Ornithology, 152(1), 161-168. </t>
  </si>
  <si>
    <t>Έλεγχος αρουραίων από συγκεκριμένες αποικίες θαλασσοπουλιών και του Μαυροπετρίτη (όπου η εξάλειψη δεν είναι δυνατή)</t>
  </si>
  <si>
    <t>30 εκτάρια</t>
  </si>
  <si>
    <t xml:space="preserve">Οι νησίδες του Αιγαίου και του Ιονίου Πελάγους αποτελούν τα σημαντικότερα καταφύγια για τα θαλασσοπούλια στην Ελλάδα, προσφέροντας τόπους φωλιάσματος, καθώς οι κατάλληλοι χερσαίοι βιότοποι για τα είδη αυτά έχουν περιοριστεί σχεδόν αποκλειστικά σε αυτές. Κυριότερη απειλή στον χερσαίο χώρο πλέον αποτελεί η θήρευση αυγών, νεοσσών ακόμα και των ενήλικων ατόμων των θαλασσοπουλιών από αρουραίους, ένα παγκόσμιο φαινόμενο που στην καλύτερη περίπτωση μειώνει την αναπαραγωγική επιτυχία των θαλασσοπουλιών, αλλά στη χειρότερη μπορεί να οδηγήσει ακόμα και στην εγκατάλειψη των αποικιών. Εκτός από τα θαλασσοπούλια, οι αρουραίοι, ως εισαχθέν είδος στα ελληνικά νησιά, επιδρούν αρνητικά και στα υπόλοιπα είδη πουλιών, μικρών θηλαστικών, ερπετοπανίδας, ασπόνδυλων, καθώς και στη βλάστηση. Επομένως, η απομάκρυνση των αρουραίων από βραχονησίδες είναι απαραίτητη προϋπόθεση για την αποκατάσταση της οικολογικής ισορροπίας σε νησιωτικά οικοσυστήματα με ευρύτερα και γενικά μακροχρόνια οφέλη στα είδη ενδημικής χλωρίδας και πανίδας των νησίδων.
Μέσα από 6 προγράμματα LIFE (LIFE03 NAT/GR/000091, LIFE04 NAT/GR/000101, LIFE07 NAT/GR/000285, LIFE 09 NAT/GR/000323, LIFE10 NAT/GR/000637, LIFE13 NAT/GR/000909) έχει πραγματοποιηθεί εξάλειψη αρουραίων από 42 νησίδες συνολικής έκτασης 1075 εκταρίων, που φιλοξενούν σημαντικές αποικίες θαλασσοπουλιών και Μαυροπετρίτη. Συνήθως ο στόχος είναι η εξάλειψη των αρουραίων από τις νησίδες, όμως αυτό δεν είναι πάντα εφικτό, είτε διότι η γεωμορφολογία της νησίδας δεν επιτρέπει την σωστή εφαρμογή της εξάλειψης, είτε διότι η νησίδα είναι πολύ μεγάλη σε μέγεθος, οπότε και το κόστος και ο χρόνος για την πλήρη εξάλειψη είναι εξαιρετικά μεγάλος. Σε αυτή την περίπτωση, προκρίνεται ο έλεγχος των αρουραίων εντός των ορίων των αποικιών των θαλασσοπουλιών και του Μαυροπετρίτη. Στόχος της δράσης είναι ο έλεγχος των αρουραίων από νησίδες με υψηλή προτεραιότητα στην περιφέρεια για να βελτιωθεί η αναπαραγωγική επιτυχία των θαλασσοπουλιών και του Μαυροπετρίτη που φωλιάζουν σε αυτές. Η διαδικασία είναι χρονοβόρα και δαπανηρή και για κάθε νησίδα, σχεδιάζεται και υλοποιείται η καταλληλότερη μέθοδος ελέγχου των αρουραίων. Τον έλεγχο ακολουθεί η συστηματική παρακολούθηση των επιδράσεων στο οικοσύστημα των νησίδων και στην αναπαραγωγική επιτυχία των θαλασσοπουλιών και του Μαυροπετρίτη.
Το κόστος (350€/ha) έχει υπολογιστεί μέσα από την πολύχρονη εμπειρία της Ελληνικής Ορνιθολογικής Εταιρείας, και περιλαμβάνει την αξιολόγηση προτεραιότητας για εξάλειψη, τα υλικά και το κόστος εργασίας καθώς και τα ταξιδιωτικά κόστη για την διάρκεια του ελέγχου αλλά και για την παρακολούθησή της.
</t>
  </si>
  <si>
    <t xml:space="preserve">
J. Fric and A. Evangelidis (2017) A review of 12 years of rat eradication operations for the conservation of priority island nesting birds in Greece. Island Invasives Conference 2017, 10-14 July, 2017, Dundee, Scotland 
Evangelidis, A., Fric, J., Saravia, V., Manolopoulos, A. And D. Portolou (2012). Improvement of Audouin’s Gull and Mediterranean Shag breeding habitats Action C.1  Rat eradication campaign. LIFE-Nature “Concrete conservation actions for the Mediterranean Shag and Audouin’s Gull in Greece, including the inventory of relevant marine IBA” (LIFE07 NAT/GR/000285). Project Final Report.</t>
  </si>
  <si>
    <t xml:space="preserve">Οι νησίδες του Αιγαίου και του Ιονίου Πελάγους αποτελούν τα σημαντικότερα καταφύγια για τα θαλασσοπούλια στην Ελλάδα, προσφέροντας τόπους φωλιάσματος, καθώς οι κατάλληλοι χερσαίοι βιότοποι για τα είδη αυτά να έχουν περιοριστεί σχεδόν αποκλειστικά σε αυτές. Κυριότερη απειλή στον χερσαίο χώρο πλέον αποτελεί η θήρευση αυγών, νεοσσών ακόμα και των ενήλικων ατόμων των θαλασσοπουλιών από αρουραίους, ένα παγκόσμιο φαινόμενο που στην καλύτερη περίπτωση μειώνει την αναπαραγωγική επιτυχία των θαλασσοπουλιών, αλλά στη χειρότερη μπορεί να οδηγήσει ακόμα και στην εγκατάλειψη των αποικιών. Εκτός από τα θαλασσοπούλια, οι αρουραίοι, ως ξενικό είδος στα ελληνικά νησιά, επιδρούν αρνητικά και στα υπόλοιπα είδη πουλιών, μικρών θηλαστικών, ερπετοπανίδας, ασπόνδυλων, καθώς και στη βλάστηση. Επομένως, η απομάκρυνση των αρουραίων από βραχονησίδες είναι απαραίτητη προϋπόθεση για την αποκατάσταση της οικολογικής ισορροπίας σε νησιωτικά οικοσυστήματα με ευρύτερα και γενικά μακροχρόνια οφέλη στα είδη ενδημικής χλωρίδας και πανίδας των νησίδων.
Μέσα από 6 προγράμματα LIFE (LIFE03 NAT/GR/000091, LIFE04 NAT/GR/000101, LIFE07 NAT/GR/000285, LIFE 09 NAT/GR/000323, LIFE10 NAT/GR/000637, LIFE13 NAT/GR/000909) έχει πραγματοποιηθεί εξάλειψη αρουραίων από 42 νησίδες συνολικής έκτασης 1075 εκταρίων, που φιλοξενούν σημαντικές αποικίες θαλασσοπουλιών και Μαυροπετρίτη. Συνήθως ο στόχος είναι η εξάλειψη των αρουραίων από τις νησίδες, όμως αυτό δεν είναι πάντα εφικτό, είτε διότι η γεωμορφολογία της νησίδας δεν επιτρέπει την σωστή εφαρμογή της εξάλειψης, είτε διότι η νησίδα είναι πολύ μεγάλη σε μέγεθος, οπότε και το κόστος και ο χρόνος για την πλήρη εξάλειψη είναι εξαιρετικά μεγάλος. Σε αυτή την περίπτωση, προκρίνεται ο έλεγχος των αρουραίων εντός των ορίων των αποικιών των θαλασσοπουλιών και του Μαυροπετρίτη. Στόχος της δράσης είναι ο έλεγχος των αρουραίων από νησίδες με υψηλή προτεραιότητα στην Περιφέρεια για να βελτιωθεί η αναπαραγωγική επιτυχία των θαλασσοπουλιών και του Μαυροπετρίτη που φωλιάζουν σε αυτές. Η διαδικασία είναι χρονοβόρα και δαπανηρή και για κάθε νησίδα, σχεδιάζεται και υλοποιείται η καταλληλότερη μέθοδος ελέγχου των αρουραίων. Τον έλεγχο ακολουθεί η συστηματική παρακολούθηση των επιδράσεων στο οικοσύστημα των νησίδων και στην αναπαραγωγική επιτυχία των θαλασσοπουλιών και του Μαυροπετρίτη.
Το κόστος (350€/ha) έχει υπολογιστεί μέσα από την πολύχρονη εμπειρία της Ελληνικής Ορνιθολογικής Εταιρείας, και περιλαμβάνει την αξιολόγηση προτεραιότητας για εξάλειψη, τα υλικά και το κόστος εργασίας καθώς και τα ταξιδιωτικά κόστη για την διάρκεια του ελέγχου αλλά και για την παρακολούθησή της.
</t>
  </si>
  <si>
    <t>Εξάλειψη αρουραίων από συγκεκριμένες αποικίες θαλασσοπουλιών και Μαυροπετρίτη</t>
  </si>
  <si>
    <t>70 εκτάρια</t>
  </si>
  <si>
    <t xml:space="preserve">Οι νησίδες του Αιγαίου και του Ιονίου Πελάγους αποτελούν τα σημαντικότερα καταφύγια για τα θαλασσοπούλια στην Ελλάδα, προσφέροντας τόπους φωλιάσματος, καθώς οι κατάλληλοι χερσαίοι βιότοποι για τα είδη αυτά έχουν περιοριστεί σχεδόν αποκλειστικά σε αυτές. Κυριότερη απειλή στον χερσαίο χώρο πλέον αποτελεί η θήρευση αυγών, νεοσσών ακόμα και των ενήλικων ατόμων των θαλασσοπουλιών από αρουραίους, ένα παγκόσμιο φαινόμενο που στην καλύτερη περίπτωση μειώνει την αναπαραγωγική επιτυχία των θαλασσοπουλιών, αλλά στη χειρότερη μπορεί να οδηγήσει ακόμα και στην εγκατάλειψη των αποικιών. Εκτός από τα θαλασσοπούλια, οι αρουραίοι, ως εισαχθέν είδος στα ελληνικά νησιά, επιδρούν αρνητικά και στα υπόλοιπα είδη πουλιών, μικρών θηλαστικών, ερπετοπανίδας, ασπόνδυλων, καθώς και στη βλάστηση. Επομένως, η απομάκρυνση των αρουραίων από βραχονησίδες είναι απαραίτητη προϋπόθεση για την αποκατάσταση της οικολογικής ισορροπίας σε νησιωτικά οικοσυστήματα με ευρύτερα και γενικά μακροχρόνια οφέλη στα είδη ενδημικής χλωρίδας και πανίδας των νησίδων.
Μέσα από 6 προγράμματα LIFE (LIFE03 NAT/GR/000091, LIFE04 NAT/GR/000101, LIFE07 NAT/GR/000285, LIFE 09 NAT/GR/000323, LIFE10 NAT/GR/000637, LIFE13 NAT/GR/000909) έχει πραγματοποιηθεί εξάλειψη αρουραίων από 42 νησίδες συνολικής έκτασης 1075 εκταρίων, που φιλοξενούν σημαντικές αποικίες θαλασσοπουλιών και Μαυροπετρίτη. Στόχος της δράσης είναι η εξάλειψη αρουραίων από νησίδες με υψηλή προτεραιότητα απομάκρυνσης αρουραίων στην περιφέρεια για να βελτιωθεί η αναπαραγωγική επιτυχία των θαλασσοπουλιών και του Μαυροπετρίτη που φωλιάζουν σε αυτές. Η διαδικασία της απομάκρυνσης είναι χρονοβόρα και δαπανηρή και για κάθε επιμέρους νησίδα, σχεδιάζεται και υλοποιείται η καταλληλότερη μέθοδος απομάκρυνσης αρουραίων. Την απομάκρυνση ακολουθεί η συστηματική παρακολούθηση της προόδου της απομάκρυνσης, καθώς και των επιδράσεων της στο οικοσύστημα των νησίδων και στην αναπαραγωγική επιτυχία των θαλασσοπουλιών και του Μαυροπετρίτη. Η παρακολούθηση αυτή διαρκεί τουλάχιστον έναν χρόνο, ώστε να μπορεί κανείς να αποφανθεί ότι η νησίδα πλέον δεν έχει αρουραίους. Εξίσου σημαντική με την απομάκρυνση αρουραίων είναι η πρόληψη εισαγωγής αρουραίων σε νησίδες όπου απουσιάζουν αρουραίοι, καθώς και πρόληψη επανεισαγωγής σε νησίδες όπου απομακρύνθηκαν οι αρουραίοι.
Το κόστος (350€/ha) έχει υπολογιστεί μέσα από την πολύχρονη εμπειρία της Ελληνικής Ορνιθολογικής Εταιρείας, και περιλαμβάνει την αξιολόγηση προτεραιότητας για εξάλειψη, τα υλικά και το κόστος εργασίας καθώς και τα ταξιδιωτικά κόστη για την διάρκεια της εξάλειψης αλλά και για την παρακολούθησή της.
</t>
  </si>
  <si>
    <t>130 εκτάρια</t>
  </si>
  <si>
    <t xml:space="preserve">Οι νησίδες του Αιγαίου και του Ιονίου Πελάγους αποτελούν τα σημαντικότερα καταφύγια για τα θαλασσοπούλια στην Ελλάδα, προσφέροντας τόπους φωλιάσματος, καθώς οι κατάλληλοι χερσαίοι βιότοποι για τα είδη αυτά να έχουν περιοριστεί σχεδόν αποκλειστικά σε αυτές. Κυριότερη απειλή στον χερσαίο χώρο πλέον αποτελεί η θήρευση αυγών, νεοσσών ακόμα και των ενήλικων ατόμων των θαλασσοπουλιών από αρουραίους, ένα παγκόσμιο φαινόμενο που στην καλύτερη περίπτωση μειώνει την αναπαραγωγική επιτυχία των θαλασσοπουλιών, αλλά στη χειρότερη μπορεί να οδηγήσει ακόμα και στην εγκατάλειψη των αποικιών. Εκτός από τα θαλασσοπούλια, οι αρουραίοι, ως εισαχθέν είδος στα ελληνικά νησιά, επιδρούν αρνητικά και στα υπόλοιπα είδη πουλιών, μικρών θηλαστικών, ερπετοπανίδας, ασπόνδυλων, καθώς και στη βλάστηση. Επομένως, η απομάκρυνση των αρουραίων από βραχονησίδες είναι απαραίτητη προϋπόθεση για την αποκατάσταση της οικολογικής ισορροπίας σε νησιωτικά οικοσυστήματα με ευρύτερα και γενικά μακροχρόνια οφέλη στα είδη ενδημικής χλωρίδας και πανίδας των νησίδων.
Μέσα από 6 προγράμματα LIFE (LIFE03 NAT/GR/000091, LIFE04 NAT/GR/000101, LIFE07 NAT/GR/000285, LIFE 09 NAT/GR/000323, LIFE10 NAT/GR/000637, LIFE13 NAT/GR/000909) έχει πραγματοποιηθεί εξάλειψη αρουραίων από 42 νησίδες συνολικής έκτασης 1075 εκταρίων, που φιλοξενούν σημαντικές αποικίες θαλασσοπουλιών και Μαυροπετρίτη. Στόχος της δράσης είναι η εξάλειψη αρουραίων από νησίδες με υψηλή προτεραιότητα απομάκρυνσης αρουραίων στην περιφέρεια για να βελτιωθεί η αναπαραγωγική επιτυχία των θαλασσοπουλιών και του Μαυροπετρίτη που φωλιάζουν σε αυτές. Η διαδικασία της απομάκρυνσης είναι χρονοβόρα και δαπανηρή και για κάθε επιμέρους νησίδα, σχεδιάζεται και υλοποιείται η καταλληλότερη μέθοδος απομάκρυνσης αρουραίων. Την απομάκρυνση ακολουθεί η συστηματική παρακολούθηση της προόδου της απομάκρυνσης, καθώς και των επιδράσεων της στο οικοσύστημα των νησίδων και στην αναπαραγωγική επιτυχία των θαλασσοπουλιών και του Μαυροπετρίτη. Η παρακολούθηση αυτή διαρκεί τουλάχιστον έναν χρόνο, ώστε να μπορεί κανείς να αποφανθεί ότι η νησίδα πλέον δεν έχει αρουραίους. Εξίσου σημαντική με την απομάκρυνση αρουραίων είναι η πρόληψη εισαγωγής αρουραίων σε νησίδες όπου απουσιάζουν αρουραίοι, καθώς και πρόληψη επανεισαγωγής σε νησίδες όπου απομακρύνθηκαν οι αρουραίοι.
Το κόστος (350€/ha) έχει υπολογιστεί μέσα από την πολύχρονη εμπειρία της Ελληνικής Ορνιθολογικής Εταιρείας, και περιλαμβάνει την αξιολόγηση προτεραιότητας για εξάλειψη, τα υλικά και το κόστος εργασίας καθώς και τα ταξιδιωτικά κόστη για την διάρκεια της εξάλειψης αλλά και για την παρακολούθησή της.
</t>
  </si>
  <si>
    <t>200 εκτάρια</t>
  </si>
  <si>
    <t>80 εκτάρια</t>
  </si>
  <si>
    <t>185 εκτάρια</t>
  </si>
  <si>
    <t>250 εκτάρια</t>
  </si>
  <si>
    <t>120 εκτάρια</t>
  </si>
  <si>
    <t>Σχετικές μελέτες αναφέρουν την υπερισχύουσα αλοφυτική βλάστηση στο Δέλτα Έβρου και ειδικά στην περιοχή Δημητριάδη όπου φυτοφάγα άγρια και κτηνοτροφικά ζώα ανταγωνίζονται ως προς την διαθεσιμότητα αγρωστωδών σε ένα κυρίαρχο αλοφυτικό λιβάδι. Η επικράτηση της αλοφυτικής βλάστησης οφείλεται κυρίως στην αλατότητα του εδάφους λόγω της γειτνίασής του με τη θάλασσα αλλά και της μακροχρόνιας αποστράγγισής τους με σκοπό την προστασία των καλλιεργειών. Διαχειριστικά υδρολογικά μέτρα θα έχουν σημαντικά οφέλη στο σύνολο των φυτοφάγων ζώων εντός της ΖΕΠ Δέλτα Έβρου.</t>
  </si>
  <si>
    <t>1. Πλατής, Π., Θ. Παπαχρήστου, Σ. Καζαντζίδης, Η. Καρμίρης, Κ. Μαντζανάς, Ι. Μελιάδης,
Θ. Σαμαρά &amp; Ι. Βασιλειάδης. 2013. Ειδική Μελέτη Βελτίωσης και Διαχείρισης Υγρών
Λιβαδιών σε Περιοχή του Δέλτα Έβρου. Ελληυνικός Γεωργικός Οργανισμός (ΕΛΓΟ)
«ΔΗΜΗΤΡΑ», Γενική Διεύθυνση Αγροτικής Έρευνας, Ινστιτούτο Δασικών Ερευνών.
Θεσσαλονίκη, σελ. 136 (αυτοτελής έκδοση).
2. Karmiris I., P. Platis, T. Papachristou, S. Kazantzidis. 2016. Suitable habitat management at key feeding and roosting sites in Evros delta. Action C3 final report. Project: LIFE10 NAT/GR/000638 Safeguarding the Lesser White-fronted Goose Fennoscandian population in key wintering and staging sites within the European flyway. Hellenic Agricultural Organization “DEMETER” – Forest Research Institute. Thessaloniki, Greece. 29 p. + Appendices.</t>
  </si>
  <si>
    <t xml:space="preserve">Προστασία Ασπροπάρη σε 11 περιοχές Ν2000 της χ'ωρας </t>
  </si>
  <si>
    <t xml:space="preserve">Σχέδιο Δράσης για τον Ασπροπάρη (ΦΕΚ 3760/Β΄, 25/10/2017)
Saravia V., Bounas A., Kret E., &amp; Vavylis, D. (2019). Status of the Egyptian vulture in Greece 2012-2018. Technical report under action D1 of the LIFE project “Egyptian Vulture New Life” (LIFE16 NAT/BG/000874). Hellenic Ornithological Society &amp; WWF Greece, Athens, Greece.
Velevski, M., Nikolov, S.C., Hallmann, B., Dobrev, V., Sidiropoulos, L., Saravia, V.,   Tsiakiris, R., Arkumarev, V., Galanaki, A., Kominos, T., Stara, K., Kret, E., Grubac, B., Lisicanec, E., Kastritis, T., Vavylis, D., Topi, M., Hoxha, B. &amp; Oppel, S. (2015). Population decline and range contraction of the Egyptian Vulture Neophron percnopterus on the Balkan Peninsula. Bird Conservation International, 25: 440 - 450. </t>
  </si>
  <si>
    <t>Επαναξιολόγηση του Πολυειδικου Σχεδίου Δράσης για Πτωματοφάγα πτηνα (Μαυρόγυπα, Γυπαετό, Όρνιο) και εφαρμογή επικαιροποιημένων δράσεων του Σχεδίου την περίοδο 2026-2027</t>
  </si>
  <si>
    <t>Προστασία 3 ειδών γυπών</t>
  </si>
  <si>
    <t>1. Botha, A. J., Andevski, J., Bowden, C. G. R., Gudka, M., Safford, R. J., Tavares, J. and Williams, N. P.
(2017). Multi-species Action Plan to Conserve African-Eurasian Vultures. CMS Raptors MOU Technical
Publication No. 5. CMS Technical Series No. 35. Coordinating Unit of the CMS Raptors MOU, Abu Dhabi,
United Arab Emirates.
2. Barov B. and Derhé, M. A. 2011. Lammergeier Gypaetus barbatus species action plan implementation review. In: Barov, B and Derhé, M. A. (eds), Review of The Implementation Of Species Action Plans for Threatened Birds in the European Union 2004-2010. Final report. BirdLife International For the European Commission.
1. ΚΟΥΤΣΟΓΙΑΝΝΗ Μ, ΔΑΛΑΚΑ Α, ΜΗΤΣΕΛΟΥ Μ, ΝΙΚΟΚΑΒΟΥΡΑΣ Χ, ΒΕΡΒΕΡΗΣ Χ, ΒΑΣΙΛΑΚΗ Ε, ΚΟΥΤΣΟΒΟΥΛΟΥ K, ΜΗΤΣΟΠΟΥΛΟΣ Ι (2018). LIFE-IP 4 NATURA: Ολοκληρωμένες δράσεις για την διατήρηση και διαχείριση των περιοχών του δικτύου Natura 2000, των ειδών, των οικοτόπων και των οικοσυστημάτων στην Ελλάδα. Παραδοτέο Δράσης Α.1: Έκθεση των ημερίδων εργασίας σχετικά με την επιλογή των ειδών και οικοτόπων για την εκπόνηση, θεσμοθέτηση και υλοποίηση Σχεδίων Δράσης. Υπουργείο Περιβάλλοντος και Ενέργειας</t>
  </si>
  <si>
    <t>Εκπόνηση Εθνικών Σχεδίων Δράσης για απειλούμενα είδη oρνιθοπανίδας για τα οποία η Ελλάδα εχει σημαντικούς αναπαραγόμενους πληθυσμους</t>
  </si>
  <si>
    <t>Στόχος είναι η εκπόνηση 3 ΣΔ για σημαντικά και απειλούμενα είδη ορνιθοπανίδας για τα οποιά η Ελλάδα εχει σημαντικούς πληθυσμους. Αφορούν συνολικά 6 είδη ορνιθοπανίδας: Αιγαιόγλαρο, Θαλασσοκόρακα, Αρτέμη, Μύχο,Αργυροπελεκάνο,  Μαυροπετρίτη.</t>
  </si>
  <si>
    <t>1. Κουτσογιαννη Μ, Δαλακα Α, Μητσελου Μ, Νικοκαβουρας Χ, Βερβερης Χ, Βασιλακη Ε, Κουτσοβουλου K, Μητσοπουλος Ι (2018). LIFE - IP 4 NATURA: Ολοκληρωμένες δράσεις για την διατήρηση και διαχείριση των περιοχών του δικτύου Natura 2000, των ειδών, των οικοτόπων και των οικοσυστημάτων στην Ελλάδα. Παραδοτέο Δράσης Α.1: Έκθεση των ημερίδων εργασίας σχετικά με την επιλογή των ειδών και οικοτόπων για την εκπόνηση, θεσμοθέτηση και υλοποίηση Σχεδίων Δράσης. Υπουργείο Περιβάλλοντος και Ενέργειας
2.Catsadorakis, G. and Portolou, D. (compilers). 2018. International Single Species Action Plan the Conservation of the Dalmatian Pelican (Pelecanus crispus). CMS Technical Series No. 39, AEWA Technical Series No. 69, EAAFP Technical Report No. 1. Bonn, Germany and Incheon, South Korea.
3. Ristow D (1999) International Species Action Plan for Elenora’s falcon Falco eleonorae. BirdLife International, Cambridge. Available at: http://ec.europa.eu/environment/nature/conservation/wildbirds/action_plans/docs/falco_eleonorae.pdf
4.Garcia Robles H., Deceuninck B. &amp; Micol T. (compilers), 2016. Status Report for
Yelkouan Shearwater Puffinus Yelkouan (2nd draft). Project LIFE 14 PRE/UK/000002 Coordinated Efforts for
International Species Recovery EuroSAP. Ligue pour la Protection des Oiseaux, BirdLife France. Rochefort.
22 p.
5. Review of The Implementation Of Species Action Plans
for Threatened Birds in the European Union, 2004-2010, FINAL REPORT. Διαθέσιμο: http://ec.europa.eu/environment/nature/conservation/wildbirds/action_plans/docs/Final%20report%20BirdLife%20review%20SAPs.pdf</t>
  </si>
  <si>
    <t>Λειτουργία δικτύου χώρων τροφοδοσίας αρπακτικών πτηνών</t>
  </si>
  <si>
    <t>Λειτουργία τουλάχιστον 20 χώρων τροφοδοσίας αρπακτικών πτηνών</t>
  </si>
  <si>
    <t xml:space="preserve">Η παροχή ασφαλούς και σταθερής τροφής προς τους πληθυσμούς των πτωματοφάγων αρπακτικών πτηνών, σε περιοχές όπου η διαθεσιμότητα της τροφής έχει μειωθεί λόγω της μείωσης της παραδοσιακής κτηνοτροφίας και της καταστροφής των βιοτόπων τους ή σε περιοχές όπου παρουσιάζονται αυξημένες απειλές για τα είδη αυτά όπως η χρήση δηλητηριασμένων δολωμάτων, έχει αποδειχθεί πως μειώνει τις αρνητικές επιπτώσεις των ανθρωπογενών απειλών αυτών που δεν μπορούν να λυθούν βραχυπρόθεσμα (Robb et al. 2008, Moreno-Opo et al. 2015). Επομένως, η οργάνωση της σίτισης των πτωματοφάγων αρπακτικών μέσω της εγκατάστασης και λειτουργίας ενός δικτύου σταθμών σίτισης αποτελεί ένα βασικό διαχειριστικό εργαλείο για την διατήρηση των ειδών αυτών (Houston 1987, Piper 2005). Η λειτουργία των σταθμών σίτισης προσφέρει διάφορα οφέλη στα πουλιά αυτά όπως αυξημένη διαθεσιμότητας τροφής, αυξημένα ποσοστά επιβίωσης και αναπαραγωγικής επιτυχίας (Gonzalez et al. 2006), μείωση του κινδύνου δηλητηρίασης (Oro et al. 2006, Grande et al. 2006), αλλά και οφέλη για το περιβάλλον γενικώς και τις τοπικές κοινωνίες (Azmanis 2006, Morales-Reyes et at 2015).
Το μέτρο αναμένεται να ωφελήσει τα 4 είδη γύπα που απαντούνται στην Ελλάδα και των οποίων οι πληθυσμοί έχουν καταρρεύσει τις τελευταίες δεκαετίες, καθώς και άλλα μεγάλα και εμβληματικά αρπακτικά πουλιά όπως ο Χρυσαετός που αντιμετωπίζουν προβλήματα από δηλητηριασμένα δολώματα. Τα πτωματοφάγα αρπακτικά πτηνά αποτελούν φυσικούς εξυγιαντές των οικοσυστημάτων διότι καταναλώνουν και αφομοιώνουν τη νεκρή βιομάζα (Moreno-Opo et al. 2012). Επομένως, η παρουσία τους είναι απαραίτητη για να διατηρηθεί ένα οικοσύστημα υγιές. Εφόσον οι απειλές για τα είδη αυτά παραμένουν, η δημιουργία ενός δικτύου σταθμών σίτισης με συστηματική παροχή τροφής είναι ένα σημαντικό και κρίσιμο εργαλείο για την διατήρηση των τελευταίων απομενόντων πληθυσμών γυπών στην Ελλάδα.
Ο ακριβείς αριθμός καθώς και η χωροθέτηση και οι προδιαγραφές λειτουργίας των χώρων τροφοδοσίας αρπακτικών πτηνών, αναμένεται να καθοριστεί από πρόσφατα προκηρυχθέν έργο του ΥΠΕΝ (αφορά όλη την χώρα εκτός περιφερειών Νοτίου Αιγαίου και Στερεάς Ελλάδας). Για το κόστος του μέτρου έχει υπολογιστεί το κόστος κατασκευής (10.000€ ο ένας) και λειτουργείας (10.000 € κατ’έτος ο ένας) κατά προσέγγιση για 20 χώρους τροφοδοσίας αρπακτικών πτηνών.
</t>
  </si>
  <si>
    <t xml:space="preserve">1. Azmanis, P. (2006). “Veterinary legislation and management of Birds of Prey Food Provision Sites (B.P.F.P.S.)”. Hellenic Ornithological Society, Athens, Greece.
2. Houston, D. (1987). “Management technique for vultures - feeding and releases.” Breeding and management in birds of prey. University of Bristol. Bristol: 15-29
3. Gonzalez, L. M., A. Margalida, R. Sánchez and J. Oria (2006). “Supplementary feeding as an effective tool for improving breeding success in the Spanish imperial eagle (Aquila adalberti)” Biological Conservation 129(4): 477-486
4. Morales-Reyes, Z., J. M. Perez-Garcia, M. Moleon, F. Botella, M. Carrete, C. Lazcano, R. Moreno-Opo, A. Mar-galida, J. A. Donazar and J. A. Sanchez-Zapata (2015). “Supplanting ecosystem services provided by scavengers raises greenhouse gas emissions.” Scientific Reports 5.
5. Moreno-Opo R., Margalida A., Garcıa F., Arredondo A., Rodriguez C., Gonzalez LM. (2012) “Linking sanitary and ecological requirements in the management of avian scavengers: effectiveness of fencing against mammals in supplementary feeding sites” Biodiversity and Conservation, June 2012, Volume 21, Issue 7, pp 1673–1685
6. Oro, D., A. Margalida, M. Carrete, R. Heredia and J. A. Donázar (2008). “Testing the goodness of supplementary feeding to enhance population viability in an endangered vulture.” PLoS One 3(12): e4084.
7. Piper, S. E. (2005). “Supplementary feeding programmes: how necessary are they for the maintenance of numerous and healthy vulture populations” Conservation and Management of Vulture Populations. Thessaloniki, Greece: 41-50.
8. Robb, G. N., R. A. McDonald, D. E. Chamberlain and S. Bearhop (2008). “Food for thought: supplementary feeding as a driver of ecological change in avian populations” Frontiers in Ecology and the Environment 6(9): 476-484.
</t>
  </si>
  <si>
    <t>Βελτίωση συνθηκών φωλεοποίησης μέσω εγκατάστασης τεχνητών φωλιών για είδη ορνιθοπανίδας (Κιρκινέζι, Χαλκοκουρούνα, Μύχο, Αρτέμη, Μαυροπετρίτη και Πελαργό)</t>
  </si>
  <si>
    <t>Τεχνητές φωλιές για 6 είδη ορνιθοπανίδας: Κιρκινέζι (Falco naumanni), Χαλκοκουρουνα (Coracias garrulus), Μύχο (Puffinus yelkouan), Αρτέμη (Calonectris diomedea), Μαυροπετρίτη (Falco eleonorae) και Λευκοπελαργό (Ciconia ciconia)</t>
  </si>
  <si>
    <t xml:space="preserve">Η εγκατάσταση τεχνητών φωλιών ως μέσο βελτίωσης των συνθηκών φωλεοποίησης για συγκεκριμένα είδη ορνιθοπανίδας, είναι μια συνηθισμένη και επιτυχημένη πρακτική. Με αυτό τον τρόπο επιτυγχάνεται:
α) παροχή ασφαλών θέσεων φωλιάσματος, μετριάζοντας την απειλή θηρευτών
β) αποφυγή όχλησης από ανθρώπινες δραστηριότητες
γ) βελτίωση της αναπαραγωγικής επιτυχίας των πτηνών, μέσω της μείωσης θνησιμότητας των νεοσσών (αλλά και των ενηλίκων ατόμων) στις φωλιές
δ) δυνατότητες επιστημονικής παρακολούθησης των πουλιών
Τα προτεινόμενα είδη ορνιθοπανίδας είναι αποδεδειγμένο πως αποδέχονται τις τεχνητές φωλιές και αυτή η πρακτική έχει εφαρμοστεί με θετικά αποτελέσματα τόσο στην Ελλάδα όσο και στο εξωτερικό. 
Το μέτρο αφορά τα είδη: Κιρκινέζι (Falco naumanni), Χαλκοκουρουνα (Coracias garrulus), Μύχο (Puffinus yelkouan), Αρτέμη (Calonectris diomedea), Μαυροπετρίτη (Falco eleonorae) και Λευκοπελαργό (Ciconia ciconia), που περιλαμβάνονται στο Παράρτημα Ι της οδηγίας για τα πουλιά.
Σχετικά με τα Κιρκινέζια, τα τελευταία χρόνια παρατηρείται μείωση των διαθέσιμων θέσεων φωλιάσματος για το είδος, κυρίως λόγω της αλλαγής στην κατασκευή των κτιρίων, που δεν παρέχουν τις απαραίτητες για το φώλιασμά τους εσοχές. Κατά συνέπεια, προκύπτει η ανάγκη για τη διατήρηση των υπαρχόντων θέσεων φωλιάσματος, τη μέριμνα για τη δημιουργία κατάλληλων εσοχών στις νέες κατασκευές, καθώς και την παροχή επιπλέον θέσεων φωλιάσματος με τοποθέτηση τεχνητών φωλιών. Σημειώνεται πως η Χαλκοκουρούνα συνήθως απαντάται στους ίδιους βιότοπους με το Κιρκινέζι, ενώ μπορουν να χρησιμοποιήσουν τον ίδιο τύπο τεχνητής φωλιάς. Τεχνητές φωλιές για Κιρκινέζια έχουν τοποθετηθεί στην Ελλάδα στο πλαίσιο του προγράμματος LIFE+11 NAT/GR/1011 και θα συνεχιστούν στο LIFE17 NAT/IT/000586 που ξεκίνησε το 2018.
Τα θαλασσοπούλια Μύχος και Αρτέμης και ο Μαυροπετρίτης, φωλιάζουν σε βράχια σε θαλάσσιες περιοχές. Η παροχή τεχνητών φωλιών έχει αποδειχθεί ότι βελτιώνει την αναπαραγωγική τους επιτυχία, ενώ μειώνει την θήρευση κυρίως από αρουραίους. Τεχνητές φωλιές για θαλασσοπούλια και Μαυροπετρίτες έχουν τοποθετηθεί στο πλαίσιο των  προγραμμάτων LIFE09 NAT/GR/000323 και LIFE13 NAT/GR/000909 στην Ελλάδα αλλά και στο εξωτερικό LIFE07 NAT/P/000649, LIFE13/NAT/PT/000458.
Οι λευκοπελαργοί  φωλιάζουν πάνω σε κολώνες, στις στέγες και στις καμινάδες των σπιτιών, σε εκκλησίες και καμπαναριά, σε μεγάλα δέντρα, σε ερείπια, σιλό και γενικά σε σημεία που να έχουν ελεύθερο χώρο γύρω για να ελέγχει για πιθανούς θηρευτές. Η παροχή τεχνητών φωλιών για πελαργούς μειώνει τον κίνδυνο ηλεκτροπληξίας αλλά και τα προβλήματα που συχνά δημιουργούνται στα κτίρια που επιλέγει να φωλιάσει. 
Το κόστος του μέτρου έχει υπολογιστεί κατά προσέγγιση βάσει αντίστοιχων δράσεων προγραμμάτων LIFE.
</t>
  </si>
  <si>
    <t>Εφαρμογή πιλοτικών προγραμμάτων για την εύρεση μέτρων μετριασμού των επιπτώσεων (mitigation measures) της τυχαίας παγίδευσης θαλασσοπουλιών σε αλιευτικά εργαλεία.</t>
  </si>
  <si>
    <t xml:space="preserve"> Πρόληψη/περιορισμός/αποζημίωση ζημιών</t>
  </si>
  <si>
    <t>Εφαρμογή πιλοτικών προγραμμάτων σε 3 περιοχές Natura</t>
  </si>
  <si>
    <t>Tarzia, M. (compiler), Arcos, P., Cama, A., Cortés, V., Crawford, R., Morkūnas, J., Oppel, S., Raudonikas, L., Tobella, C., Yates, O., 2017. Seabird Task Force: 2014-2017. Technical report.
Croxall, J.P., Butchart, S.H.M., Lascelles, B., Stattersfield, A.J., Sullivan, B., Symes, A., Taylor, P. (2012). Seabird conservation status, threats and priority actions: a global assessment. Bird Conservation International 22: 1-34. 
Fric, J., Peristeraki, P., Karris, G. and M. Tzali (2012a). Assessment of seabird bycatch in the Aegean and Ionian Sea. LIFE-Nature “Concrete conservation actions for the Mediterranean Shag and Audouin’s Gull in Greece, including the inventory of relevant marine IBA” (LIFE07 NAT/GR/000285). Project report.
COMMUNICATION FROM THE COMMISSION TO THE EUROPEAN PARLIAMENT AND THE COUNCIL Action Plan for reducing incidental catches of seabirds in fishing gears
/* COM/2012/0665 final */</t>
  </si>
  <si>
    <t>Παροχή ασφαλούς ενδιαιτήματος διαχείμασης για τη Νανόχηνα. Το μέτρο περιλαμβάνει ενίσχυση της φύλαξης με στόχο την παροχή σχεδόν 24 ωρης φύλαξης του πλυθησμού της Νανόχηνας κατά τη διάρκεια της θηρευτικής περιόδου στο Δέλτα του Έβρου ή και σε άλλες περιοχές αν κριθεί σκόπιμο.</t>
  </si>
  <si>
    <t>Το μέτρο στοχεύει στην μείωση της πιθανότητας θνησιμότητας του εξαιρετικά απειλούμενου Φιννοσκανδικού πληθυσμού της Νανόχηνας ο οποίος στο σύνολό του διαχειμάζει κυρίως στη Λίμνη Κερκίνη και στο Δέλτα του Έβρου.</t>
  </si>
  <si>
    <t>40.000 / έτος, Σύνολο 280.000€ για 7 χρόνια</t>
  </si>
  <si>
    <t>Η παρουσία της Νανόχηνας στην Ελλάδα συμπίπτει με την κυνηγητική περίοδο. Το είδος μετακινείται συνήθως συνολικά ως ένα κοπάδι και απαντά στη Λίμνη Κερκίνη ή στο Δέλτα του Έβρου. Στη Λίμνη Κερκίνη δεν εκτιμάται σημαντική πιθανότητα λαθροθηρίας του είδους, καθώς η θήρα απαγορεύεται σχεδόν στο σύνολο της περιοχής. Το είδος μετακινείται προς το Δέλτα του Έβρου κατά τον Ιανουάριο και συμπίπτει με το απόγειο της θηρευτικής δραστηριότητας στην περιοχή, η οποία αποτελεί το δημοφιλέστερο προορισμό για το κυνήγι χήνας στην Ελλάδα. Η προστατευόμενη περιοχή εντός της οποίας το κυνήγι της χήνας απαγορεύεται (όρια ΚΑΖ &amp; ΖΕΠ) δεν επαρκεί για την προστασία του είδους καθώς γειτνιάζει με την περιοχή τροφοληψίας και κούρνιας του είδους. Επιπροσθέτως στην περιοχή έχουν καταγραφεί περιστατικά λαθροθηρίας. Η συνεχής φύλαξη, ειδικά στο Δέλτα Έβρου είναι κρίσιμη για την αποφυγή εκ λάθους θανάτωσης της Νανόχηνας, καθώς λόγω του εξαιρετικά μικρού πληθυσμού της, η απώλεια ενός ατόμου (ειδικά ενήλικου) προβλέπεται να έχει αρνητικά αποτελέσματα στη διεθνή προσπάθεια ανάκαμψης του είδους. 
Το μέτρο περιλαμβάνει την ενεργοποίηση του πρότυπου συστήματος φύλαξης (SPS) που αναπτύχθηκε στο πλαίσιο του προγράμματος LIFE10/NAT/GR/000638 και αντίστοιχες δράσεις φύλαξης.</t>
  </si>
  <si>
    <t>1. Vougioukalou, M., Kazantzidis, S. &amp; Aarvak, T. (Eds.) 2017. Safeguarding the Lesser White-fronted Goose Fennoscadian population at key staging and wintering sites within the European flyway. Special publication. LIFE+NAT/GR/000638 Project, HOS/BirdLife Greece, HAOD/Forest Research Institute, NOF/BirdLife Norway report no. 2017-2. 
2. Kazantzidis S., I. Vasiliadis, V. Ilias &amp; E. Makriyianni. 2015. Direct and indirect impact
 assessment of hunting activities on the wintering Lesser White-fronted Goose (Anser
 erythropus), in Evros Delta, Greece. Final Report. Project: LIFE10 NAT/GR/000638
Safeguarding the Lesser White-fronted Goose Fennoscandian population in key wintering and
 staging sites within the European flyway. Hellenic Agricultural Organization “DEMETER” –
 Forest Research Institute. Thessaloniki, Greece. 116 p. + Annexes (in Greek with English
 summary).</t>
  </si>
  <si>
    <t>Προσδιορισμός μεγέθους πληθυσμού, συνθήκες διαχείμασης και χρήσης ενδιαιτήματος ειδών για τα οποία η Ελλάδα δείχνει να είναι αυξανόμενης σημασίας (Νανόκυκνος), είδη τα οποία παρουσίαζουν φθίνουσα πορεία (Ψαλίδα &amp; Μαυροκέφαλη πάπια) και απειλούμενα είδη (Γκισάρι, Κεφαλούδι). Το μέτρο θα υλοποιηθεί μέσω απευθείας παρακολούθησης, δακτυλίωσης και τοποθέτησης δορυφορικών πομπών των διαχειμαζόντων &amp; αναπαραγόμενων ειδών.</t>
  </si>
  <si>
    <t>Το μέτρο στοχεύει στην αύξηση της γνώσης αναφορικά με τα είδη στόχους, στην παροχή οδηγιών για την προστασία και διαχείριση των ειδών προς μελέτη αλλά και το σχεδιασμό προγραμμάτων διαχείρισής τους κατά μήκος της μεταναστευτικής τους διαδρομής σε διεθνές επίπεδο.</t>
  </si>
  <si>
    <t>Η Ελλάδα πλέον φιλοξενεί το μεγαλύτερο πληθυσμό Νανόκυκνου στην Ευρώπη ( "Κινδυνεύον" στην Ευρώπη) καθώς ο αριθμός του διαχειμαζόντος πληθυσμού, κυρίως στο Δέλτα Έβρου, έχει αυξηθεί σημαντικά την τελευταία εικοσαετία. Η αύξηση αυτή πιθανώς προέρχεται από μετακίνηση  του πληθυσμού του είδους, παρά αποτελεί αύξηση του συνολικού πληθυσμού του. Στην Ελλάδα δεν πραγματοποιείται συστηματική έρευνα για το είδος. Επιπλέον, δεδομένα παρακολούθησης της Ελληνικής Ορνιθολογικής Εταιρεία, προερχόμενα από τις Μεσοχειμωνιάτικες Καταμετρήσεις Υδρόβιων Πουλιών, δείχνουν πως υδρόβια είδη όπως η Ψαλίδα και η Μαυροκέφαλη Πάπια παρουσιάζουν τάσεις σημαντικής μείωσης. Το σχετικό μέτρο θα τεκμηριώσει τον προσδιορισμό των τάσεων των ειδών και την ενδεχόμενη πρόταση για αφαίρεσή τους από τον κατάλογο των θηρεύσιμων ειδών. Για τη μελέτη και προστασία απειλούμενων ειδών όπως η Καστανόπαπια, το Κεφαλούδι και το Γκισάρι είναι απαραίτητη η εφαρμογή του προτεινώμενου μέτρου. Το Κεφαλούδι αννήκει στο Παράρτημα Ι της Οδηγίας για τα Πουλιά ενώ στην Ελλάδα είναι Κινδυνεύον είδος (Λεγάκις &amp; Μαραγκού 2009). Σύμφωνα με το πρόσφατο Διεθνές Σχέδιο Δράσης για το είδος η Ελλάδα φιλοξενεί σημαντικό ποσοστό του πληθυσμού της Δυτικής Ευρώπης και άρα είναι σημαντικό να συμμετάσχει στις διεθνείς προσπάθειες ανάκαμψης του είδους.
Το κόστος έχει υπολογιστεί κατά προσέγγιση από αντίστοιχες δράσεις (20.000/είδος/έτος).</t>
  </si>
  <si>
    <t>1. Vangeluwe, Didier &amp; Rozenfeld, S &amp; Kazantzidis, Savas. (2016). The odyssey of the Bewick's Swan – another route to Greece. Swan News. 12. 10-11. 
2. 2004-2005, στοιχεία ΜΕΚΥΠ, Ελληνική Ορνιθολογική Εταιρεία. 
3. Sheldon, R., Mikander N. &amp; Fernández Orueta, J. (compilers) 2018. International Single Species Action Plan for
 the Conservation of the White-headed Duck (Oxyura leucocephala). 
4. BirdLife International (2019) Species factsheet: Aythya ferina. Downloaded from http://www.birdlife.org on 24/03/2019.
5. Λεγάκις, Α. &amp; Μαραγκού, Π. (επιμ. εκδ). 2009. Το Κόκκινο Βιβλίο των Απειλούμενων Ζώων της Ελλάδας. Ελληνική Ζωολογική Εταιρεία, Αθήνα, 528 σελ.</t>
  </si>
  <si>
    <t>Έλεγχος της παράνομης χρήσης των δηλητηριασμένων δολωμάτων για την μείωση της θνησιμότητας των πτωματοφάγων πτηνών (4 είδη) που ανήκουν στο Παράρτημα Ι της Οδηγίας 2009/147/ΕΚ, μέσω της δημιουργίας και λειτουργίας ομάδων με ειδικά εκπαιδευμένα σκυλιά για την ανίχνευση δηλητηριασμένων δολωμάτων.</t>
  </si>
  <si>
    <t>4 είδη είδη προτεραιότητας (γύπες) / δημιουργία 1 ομάδας σε κάθε περιφέρεια εκτός της Κρήτης όπου θα δημιουργηθούν 2 ομάδες (σύνολο 14 ομάδες)</t>
  </si>
  <si>
    <t xml:space="preserve">1) Saravia V., Bounas A., Kret E., &amp; Vavylis, D. (2019). Status of the Egyptian Vulture (Neophron percnopterus) in Greece. 2012-2018. Technical report under action D1 of the LIFE project “Egyptian Vulture New Life” (LIFE16 NAT/BG/000874). Hellenic Ornithological Society, Athens, Greece.
2) Λεγάκις, Α. &amp; Μαραγκού, Π. 2009. Το Κόκκινο Βιβλίο των Απειλούμενων Ζώων της Ελλάδας. Ελληνική Ζωολογική Εταιρεία, Αθήνα, 528 σελ.
3) Pantović, U., Andevski, J. (2018): Review of the problem of poison use and vulture poisoning in the Balkan Peninsula. Vulture Conservation Foundation, Netherlands.
4) Βαβύλης, Δ., Kret, E., Saravia, V. &amp; Ντεμίρη, Κ. 2016. Ανίχνευση δηλητηριασμένων δολωμάτων με ειδικά εκπαιδευμένα σκυλιά στη Θράκη και την Κεντρική Ελλάδα, Ετήσια αναφορά 2016 και συνοπτική αναφορά 2014-2016, pp. 74. Ελληνική Ορνιθολογική Εταιρεία &amp; WWF Ελλάς, Αθήνα (Conservation action C1)
5) Ντεμίρη, Κ. &amp; Saravia, V. (2016) Η κατάσταση της παράνομης χρήσης δηλητηριασμένων δολωμάτων στην Ελλάδα. 2012-2015. Ελληνική Ορνιθολογική Εταιρεία, Αθήνα, σελ. 39.
6) Ntemiri, K., Saravia, V., Angelidis, C., Baxevani, K., Probonas M., Kret, E., Mertzanis, Y., Iliopoulos, Y., Georgiadis, L., Skartsi, D., Vavylis, D., Manolopoulos, A., Michalopoulou, .P,  Xirouchakis, SM. (2018) Animal mortality and illegal poison bait use in Greece. Environ. Monit. Assess. 2018 Jul 25;190(8):488. doi: 10.1007/s10661-018-6838-5.
7) Βαβύλης, Δ., Kret, E., Ντεμίρη Κ. &amp;Saravia, V. 2018. Σκύλοι προστάτες της βιοποικιλότητας: αποτελέσματα από την δράση των ειδικά εκπαιδευμένων σκύλων για την ανίχνευση δηλητηριασμένων δολωμάτων σε Κεντρική Ελλάδα και Θράκη την περίοδο 2014-2018. Helecos; 10/2018
8) Kret, E., Βαβύλης, Δ. &amp; Saravia, V. 2019. Ανίχνευση δηλητηριασμένων δολωμάτων με ειδικά εκπαιδευμένο σκύλο στη Θράκη και την Κεντρική Ελλάδα, Ετήσια αναφορά 2018, Ελληνική Ορνιθολογική Εταιρεία &amp; WWF Ελλάς, Αθήνα.
9) GeoBio. Boletin informativo sobre Geodiversidad y Biodiversidad de Andalucia. Boletin n. 041- 2015. Consejeria de Medio Ambiente y Ordenacion del Territorio. Junta de Andalucia.
10)I Jornadas Tecnicas sobre Unidades Caninas de Deteccion de Venenos. Conclusiones. Direccion Genreal de Recursos Naturales. Gobierno del Principado de Asturias.
11) Bodega Zugasti, D. de la (Ed.). 2014, Uso ilegal de cebos envenenados. Investigación y análisis jurídico.SEO/BirdLife-Proyecto Life+ VENENO. Madrid
</t>
  </si>
  <si>
    <t>Χαρτογράφηση ευαισθησίας ομάδων ειδών ορνιθοπανίδας (Μεγάλα αρπακτικά, Πελαργόμορφα, Πελεκανόμορφα , Ερωδιόμορφα, Χηνόμορφα, Θαλασσοπούλια) στη χωροθέτηση ΑΠΕ και σε προσκρουσεις ή/και ηλεκτροπληξία σε δίκτυα μεταφοράς ενέργειας</t>
  </si>
  <si>
    <t>Το μέτρο στοχεύει στην παραγωγή ενός εργαλείου το οποίο θα δίνει τη δυνατότητα λήψης αποφάσεων για την ορθή χωροθέτηση των ΑΠΕ και του δικτύου μεταφοράς ενέργειας, αλλά και που θα εντοπίζειτις περιοχές στις οποίες απαιτούνται παρεμβάσεις απομείωσης των επιπτώσεων στην ορνιθοπανίδα.</t>
  </si>
  <si>
    <t>1) Δημαλέξης, Α., Καστριτης, Θ., Μανωλόπουλος, Α., Κορμπέτη, Μ., Φριτς, Γ., Saravia Mullin, V., Ξηρουχάκης, Σ. &amp; Μπουσμπουρας Δ. (2010) Προσδιορισμός κξαι χαρτογράφηση ορνιθολογικά ευαίσθητων στα αιολικά πάρκα περιοχών της Ελλάδας. Ελληνική Ορνιθολογική Εταιρεία, Αθήνα, 126 σελ.
(ΒΙΒΛΙΟΓΡΑΦΙΑ ΥΠΑΡΧΕΙ ΚΑΙ ΑΛΛΗ ΑΠΟ ΕΚΕΙ)
2) Bradbury G, Trinder M, Furness B, Banks AN, Caldow RWG, Hume D (2014) Mapping Seabird Sensitivity to Offshore Wind Farms. PLoS ONE 9(9): e106366. https://doi.org/10.1371/journal.pone.0106366
3) Bright et al. (2009). Mapped and written guidance in relation to birds and onshore wind energy development in England. RSPB Research Report No 35. A report by the Royal Society for the Protection of Birds, funded by the RSPB and Natural England
4) CMS (2011) Review of the Conflict between Migratory Birds and the Electricity Power Grids in the African-Eurasian Region
5) Bahat O. (2008) Wintering Black Storcks (cinonia nigra) cause severe damage to transmission lines in Israel- A Study of the risk and mitigation possibilities
6) Birdlife International, 2015. Guidance on appropriate means of impact assessment of electricity power grids on migratory soaring birds in the Rift Valley / Red Sea Flyway. Regional Flyway Facility. Amman, Jordan</t>
  </si>
  <si>
    <t>Περιορισμός του φαινομένου της παράνομης χρήσης δηλητηριασμένων δολωμάτων στην ελληνική ύπαιθρο</t>
  </si>
  <si>
    <t>Το μέτρο στοχεύει στον περιορισμό της χρήσης δηλητηριασμένων δολωμάτων στην ελληνική ύπαιθρο μέσω της:
Βελτίωσης της διαθέσιμης πληροφορίας και γνώσης (καταγραφή περιστατικών στο πεδίο και καταχώριση σε βάση δεδομένων), εξάλειψης των κινήτρων, ενημέρωσης και ευαισθητοποίησης των χρηστών γης, εκπαίδευσης υπαλλήλων αρμόδιων υπηρεσιών και φορέων, επικαιροποιησης και εφαρμογής των Τοπικών Σχεδίων Δράσης για τα Δηλητηριασμένα Δολώματα και της εκπαίδευσης φορέων για την αντιμετώπιση περιστατικών.</t>
  </si>
  <si>
    <t xml:space="preserve">Η παράνομη χρήση δηλητηριασμένων δολωμάτων, ανά την ελληνική επικράτεια, ως μέσο κυρίως για την εξόντωση ζώων που προκαλούν ζημία στη φυτική παραγωγή και το ζωικό κεφάλαιο, αδέσποτων ζώων αλλά και ως τρόπος “επίλυσης” προσωπικών αντιδικιών, είναι αρκετά εκτεταμένη. Η κρισιμότητα της κατάστασης επιβεβαιώνεται και από το γεγονός ότι η Ευρωπαϊκή Επιτροπή έχει κινήσει για το εν λόγω θέμα προδικαστική διαδικασία εναντίον της Ελλάδας (Παράβαση αριθ. 2013/4154). Πρόκειται για ένα εξαιρετικά σύνθετο πρόβλημα που πέρα από τις δραματικές επιπτώσεις που προκαλεί σε προστατευόμενα είδη και τη βιοποικιλότητα εν γένει, εγκυμονεί σοβαρούς κινδύνους για τη δημόσια υγεία, καθώς οι ουσίες που χρησιμοποιούνται για την παρασκευή των δηλητηριασμένων δολωμάτων είναι εξαιρετικά τοξικές και στις πλείστες περιπτώσεις απαγορευμένες. Τα δηλητηριασμένα δολώματα αποτελούν μια από τις σημαντικότερες αιτίες μη φυσικού θανάτου πολλών απειλούμενων ειδών. Πολλά είδη πτωματοφάγων αρπακτικών πουλιών είτε έχουν εξαφανιστεί από περιοχές της Ελλάδας είτε οι πληθυσμοί τους έχουν μειωθεί δραματικά λόγω των δηλητηριασμένων δολωμάτων. Η δράση αφορά στη συνέχιση της υλοποίησης στοχευμένων δράσεων που εφαρμόσθηκαν στο  πλαίσιο διαφόρων προγραμμάτων LIFE (LIFE09 NAT/ES/000533, LIFE10 NAT/BG/000152, LIFE16 NAT/BG/000874). Συγκεκριμένα η δράση περιλαμβάνει: Καταγραφή περιστατικών δηλητηρίασης από τις αρμόδιες τοπικές υπηρεσίες (Δασαρχεία, Αστυνομία) και φορείς με ενιαίο τρόπο (πρωτόκολλο καταγραφής στο ΦΕΚ 3793/Β/2018) και κατ' επέκταση προσδιορισμό περιοχών υψηλής επικινδυνότητας, καταχώριση των περιστατικών δηλητηρίασης στη βάση δεδομένων που αναπτύχθηκε στο πλαίσιο του LIFE16 NAT/BG/000874, εξάλειψη των κινήτρων (παροχή ηλεκτροφόρων περιφράξεων σε περιοχές που έως τώρα δεν είναι επιλέξιμο μέσω ΠΑΑ και παροχή ελληνικών ποιμενικών σκύλων), εκστρατεία ενημέρωσης και ευαισθητοποίησης χρηστών γης και της κοινωνίας εν γένει, εξειδικευμένα σεμινάρια σε υπαλλήλους αρμόδιων υπηρεσιών και φορέων, επικαιροποίηση και υλοποίηση των τοπικών σχεδίων δράσης για την αντιμετώπιση της παράνομης χρήσης δηλητηριασμένων δολωμάτων (ΦΕΚ 3793/Β/2018), ιδίως σε περιοχές υψηλής επικινδυνότητας. Η δράση θα περιλαμβάνει επίσης την ενίσχυση των υποδομών και πόρων του Τμήματος Τοξικολογίας, Καταλοίπων και Περιβαλλοντικών Ρυπαντών του Κέντρου Κτηνιατρικών Ιδρυμάτων Αθηνών για την ολοκληρωμένη και έγκαιρη διενέργεια τοξικολογικών αναλύσεων. Η δράση θα διαρκέσει 5 έτη.
Το κόστος εχει υπολογιστεί κατά προσέγγιση, βάσει αντίστοιχων προγραμμάτων επικοινωνίας και αντιμετώπισης περιστατικών χρήσης δηλητηριασμένων δολωμάτων.
</t>
  </si>
  <si>
    <t xml:space="preserve">1. Ντεμίρη, Κ. &amp; Saravia, V. (2016) Η κατάσταση της παράνομης χρήσης δηλητηριασμένων δολωμάτων στην Ελλάδα. 2012-2015. Ελληνική Ορνιθολογική Εταιρεία, Αθήνα, σελ. 39.
2. Ntemiri, K., Saravia, V., Angelidis, C., Baxevani, K., Probonas M., Kret, E., Mertzanis, Y., Iliopoulos, Y., Georgiadis, L., Skartsi, D., Vavylis, D., Manolopoulos, A., Michalopoulou, .P,  Xirouchakis, SM. (2018) Animal mortality and illegal poison bait use in Greece. Environ. Monit. Assess. 2018 Jul 25;190(8):488. doi: 10.1007/s10661-018-6838-5.
3. Pantović, U., Andevski, J. (2018): Review of the problem of poison use and vulture poisoning in the Balkan Peninsula. Vulture Conservation Foundation, Netherlands.
</t>
  </si>
  <si>
    <t>Τεχνικές μετριασμού θνησιμότητας ειδών ορνιθοπανίδας (μεγάλα αρπακτικά, Πελαργόμορφα, Πελεκανόμορφα , Ερωδιόμορφα, Χηνόμορφα, Θαλασσοπούλια) ενάντια σε ηλεκτροπληξία και πρόσκρουση από δίκτυα μεταφοράς ενέργειας και ΑΣΠΗΕ</t>
  </si>
  <si>
    <t>Το μέτρο στοχεύει στην εφαρμογή τεχνικών μετριασμού θνησιμότητας ειδών προτεραιότητας από ηλεκτροπληξία και/ή πρόσκρουση σε δίκτυα μεταφοράς ενέργειας ή ΑΣΠΗΕ</t>
  </si>
  <si>
    <t xml:space="preserve">1. Final Report LIFE08/NAT/BG/000277 - Ensuring Conservation of Priority Bird Species and Coastal Habitats at the Bourgas Natura 2000 Wetland Sites (Life for the Bourgas Lakes). Διαθέσιμο http://ec.europa.eu/environment/life/project/Projects/index.cfm?fuseaction=home.showFile&amp;rep=file&amp;fil=LIFE08_NAT_BG_000277_FTR.pdf
2. Protecting Nature in Power Grid Planning - Recommendations from the BESTGRID Project Handbook – Part 2 (2015). Διαθέσιμο http://www.bestgrid.eu/uploads/media/D7.2_Guidelines_Protecting_Nature.pdf
3.May, R., Reitan, O., Bevanger, K., Lorentsen, S. &amp; Nygård, T. (2015). Mitigating windturbine induced avian mortality: Sensory, aerodynamic and cognitive constraints and options. Renewable and Sustainable Energy Reviews 42, pp.170-181. DOI: 10.1016/j.rser.2014.10.00 2.
</t>
  </si>
  <si>
    <t>Δράσεις διαχείρισης με σκοπό την αύξηση της αγροτικής βιοποικιλότητας για την βελτίωση/διατήρηση ειδών ορνιθοπανίδας</t>
  </si>
  <si>
    <t>Στόχος του μέτρου είναι η υϊοθέτηση διαχειριστικών πρακτικών για την διατήρηση και ενδυνάμωση της βιοποικιλότητας στα αγροτικά οικοσυστήματα, χρησιμοποιώντας ως γνώμονα για την εφαρμογή του, πρακτικές που έχουν ως κύριο στόχο την ορνιθοπανίδα</t>
  </si>
  <si>
    <t xml:space="preserve">Υλοποίηση και έλεγχος Αγροπεριβαλλοντικών μέτρων για την προστασία της άγριας ορνιθοπανίδας. Ενδεικτικά:
- Ενίσχυση δράσεων ενημέρωσης και εκπαίδευσης (σεμινάρια, ενημερωτική εκστρατεία)  των εμπλεκόμενων φορέων (παραγωγοί, γεωπόνοι κτλ) σε θέματα που συνδέουν την ΚΑΠ με το δίκτυο Natura 2000, όπως: Ενημέρωση για τους οικότοπους και τα είδη Κοινοτικού ενδιαφέροντος,  μέτρα για τον έλεγχο και την πρόληψη εισβλητικών ειδών, και επιδεικτικές δράσεις ορθής εφαρμογής των προτεινόμενων διαχειριστικών μέτρων. Κόστος 25000€/έτος
-Εκπόνηση μελέτης εκτίμησης της αποτελεσματικότητας των υφιστάμενων αγροπεριβαλλοντικών μέτρων στη διατήρηση της βιοποικιλότητας των αγροτικών οικοσυστημάτων Κόστος 50000€
-Υλοποίηση προγραμμάτων ανάπτυξης και αξιολόγησης νέων διαχειριστικών πρακτικών διατήρησης της ορνιθοπανίδας των αγροτικών οικοσυστημάτων, πρακτικών αποκατάστασης αγροτικών και αγροτοδασικών ενδιαιτημάτων των ειδών προτεραιότητας και αγροτικών ειδών ορνιθοπανίδας. Κόστος 800.000€
</t>
  </si>
  <si>
    <t>1. Πρόγραμμα Αγροτικής Ανάπτυξης της Ελλάδας 2014-2020 
2.ΦΕΚ 3256/Β', 8/11/2017</t>
  </si>
  <si>
    <t>Εκτίμηση μεγέθους πληθυσμού της Πίννας Pinna nobilis (1028) και παρακολούθησή του ανά τριετία (3 έτη) σε περιοχές της περιφέρειας που είναι σημαντικές για το είδος/περιοχές με μεγάλη πληθυσμιακή πυκνότητα</t>
  </si>
  <si>
    <t>Δρ. Ι. Ίσσαρης</t>
  </si>
  <si>
    <t xml:space="preserve">Αφορά στην εκτίμηση του μεγέθους πληθυσμού της Πίννας Pinna nobilis (1028) στο Θερμαϊκό κόλπο, που αποτελεί μια από τις σημαντικότερες περιοχές της χώρας όπου απαντά το είδος σε μεγάλη πληθυσμιακή πυκνότητα. Η εκτίμηση θα πρέπει να γίνεται ανά τριετία, με κατάλληλες μη-καταστρεπτικές υποβρύχιες οπτικές μεθόδους, από επιστήμονες-αυτοδύτες και το κόστος ανά τριετία ανέρχεται στις 5.000 ευρώ και περιλαμβάνει μισθολογικό κόστος ερευνητών για τις δειγματοληψίες και τις αναλύσεις των δεδομένων, έξοδα μετάβασης και διαμονής στο πεδίο, μίσθωση σκάφους για τη διάρκεια της έρευνας, αναλώσιμα και λειτουργικά έξοδα για τις καταδύσεις. Το μέτρο κρίνεται ως πολύ σημαντικό, ειδικά μετά από το φαινόμενο της μαζικής θανάτωσης που έχει προκαλέσει τη δραματική συρρίκνωση του πληθυσμού του είδους. </t>
  </si>
  <si>
    <t>Πρόγραμμα Εποπτεία, Μελέτη 8, Παραδοτέα Α1.2,  Δ10 / Κόκκινο Βιβλίο της Φύσης: Ασπόνδυλα</t>
  </si>
  <si>
    <t>Αφορά στην εκτίμηση του μεγέθους πληθυσμού της Πίννας Pinna nobilis (1028) στους κόλπους Γέρας και Καλονής στη ν. Λέσβο, καθώς και στον όρμο Μούδρου της ν. Λήμνου, που αποτελούν μερικές από τις σημαντικότερες περιοχές της χώρας όπου απαντά το είδος σε μεγάλη πληθυσμιακή πυκνότητα. Η εκτίμηση θα πρέπει να γίνεται ανά τριετία, με κατάλληλες μη-καταστρεπτικές υποβρύχιες οπτικές μεθόδους, από επιστήμονες-αυτοδύτες και το κόστος ανά τριετία ανέρχεται στις 5.000 ευρώ/περιοχή (ή νησί) και περιλαμβάνει μισθολογικό κόστος ερευνητών για τις δειγματοληψίες και τις αναλύσεις των δεδομένων, έξοδα μετάβασης και διαμονής στο πεδίο, μίσθωση σκάφους για τη διάρκεια της έρευνας, αναλώσιμα και λειτουργικά έξοδα για τις καταδύσεις. Το μέτρο κρίνεται ως πολύ σημαντικό, ειδικά μετά από το φαινόμενο της μαζικής θανάτωσης που έχει προκαλέσει τη δραματική συρρίκνωση του πληθυσμού του είδους.</t>
  </si>
  <si>
    <t xml:space="preserve">Αφορά στην εκτίμηση του μεγέθους πληθυσμού της Πίννας Pinna nobilis (1028) στην ευρύτερη περιοχή της λιμνοθάλασσας Μεσολογγίου, που αποτελεί μια από τις σημαντικότερες περιοχές της χώρας όπου απαντά το είδος σε μεγάλη πληθυσμιακή πυκνότητα. Η εκτίμηση θα πρέπει να γίνεται ανά τριετία, με κατάλληλες μη-καταστρεπτικές υποβρύχιες οπτικές μεθόδους, από επιστήμονες-αυτοδύτες και το κόστος ανά τριετία ανέρχεται στις 5.000 ευρώ και περιλαμβάνει μισθολογικό κόστος ερευνητών για τη διενέργεια των δειγματοληψιών και των αναλύσεων των δεδομένων, έξοδα μετάβασης και διαμονής στο πεδίο, μίσθωση σκάφους για τη διάρκεια της έρευνας, αναλώσιμα και λειτουργικά έξοδα για τις καταδύσεις. Το μέτρο κρίνεται ως πολύ σημαντικό, ειδικά μετά από το φαινόμενο της μαζικής θανάτωσης που έχει προκαλέσει τη δραματική συρρίκνωση του πληθυσμού του είδους. </t>
  </si>
  <si>
    <t xml:space="preserve">Αφορά στην εκτίμηση του μεγέθους πληθυσμού της Πίννας Pinna nobilis (1028) στη Λίμνη Ηραίου Λουτρακίου, που αποτελεί μια από τις σημαντικότερες περιοχές της χώρας όπου απαντά το είδος σε μεγάλη πληθυσμιακή πυκνότητα. Η εκτίμηση θα πρέπει να γίνεται ανά τριετία, με κατάλληλες μη-καταστρεπτικές υποβρύχιες οπτικές μεθόδους, από επιστήμονες-αυτοδύτες και το κόστος ανά τριετία ανέρχεται στις 4.000 ευρώ και περιλαμβάνει μισθολογικό κόστος ερευνητών για τη διενέργεια των δειγματοληψιών και των αναλύσεων των δεδομένων, έξοδα μετάβασης και διαμονής στο πεδίο, αναλώσιμα και λειτουργικά έξοδα για τις καταδύσεις. Το μέτρο κρίνεται ως πολύ σημαντικό, ειδικά μετά από το φαινόμενο της μαζικής θανάτωσης που έχει προκαλέσει τη δραματική συρρίκνωση του πληθυσμού του είδους. </t>
  </si>
  <si>
    <t xml:space="preserve">Αφορά στην εκτίμηση του μεγέθους πληθυσμού της Πίννας Pinna nobilis (1028) στον Μαλλιακό κόλπο, που αποτελεί μια από τις σημαντικότερες περιοχές της χώρας όπου απαντά το είδος σε μεγάλη πληθυσμιακή πυκνότητα. Η εκτίμηση θα πρέπει να γίνεται ανά τριετία, με κατάλληλες μη-καταστρεπτικές υποβρύχιες οπτικές μεθόδους, από επιστήμονες-αυτοδύτες και το κόστος ανά τριετία ανέρχεται στις 5.000 ευρώ και περιλαμβάνει μισθολογικό κόστος ερευνητών για τις δειγματοληψίες και τις αναλύσεις των δεδομένων, έξοδα μετάβασης και διαμονής στο πεδίο, μίσθωση σκάφους για τη διάρκεια της έρευνας, αναλώσιμα και λειτουργικά έξοδα για τις καταδύσεις. Το μέτρο κρίνεται ως πολύ σημαντικό, ειδικά μετά από το φαινόμενο της μαζικής θανάτωσης που έχει προκαλέσει τη δραματική συρρίκνωση του πληθυσμού του είδους. </t>
  </si>
  <si>
    <t xml:space="preserve">Αφορά στην εκτίμηση του μεγέθους πληθυσμού της Πίννας Pinna nobilis (1028) στον όρμο της Σούδας, που αποτελεί μια από τις σημαντικότερες περιοχές της χώρας όπου απαντά το είδος σε μεγάλη πληθυσμιακή πυκνότητα. Η εκτίμηση θα πρέπει να γίνεται ανά τριετία, με κατάλληλες μη-καταστρεπτικές υποβρύχιες οπτικές μεθόδους, από επιστήμονες-αυτοδύτες και το κόστος ανά τριετία ανέρχεται στις 5.000 ευρώ και περιλαμβάνει μισθολογικό κόστος ερευνητών για τις δειγματοληψίες και τις αναλύσεις των δεδομένων, έξοδα μετάβασης και διαμονής στο πεδίο, μίσθωση σκάφους για τη διάρκεια της έρευνας, αναλώσιμα και λειτουργικά έξοδα για τις καταδύσεις. Το μέτρο κρίνεται ως πολύ σημαντικό, ειδικά μετά από το φαινόμενο της μαζικής θανάτωσης που έχει προκαλέσει τη δραματική συρρίκνωση του πληθυσμού του είδους. </t>
  </si>
  <si>
    <t>Εκτίμηση μεγέθους πληθυσμού της Πίννας Pinna nobilis (1028) σε όλη την ελληνική επικράτεια</t>
  </si>
  <si>
    <t>Αφορά στην εκτίμηση μεγέθους πληθυσμού της Πίννας Pinna nobilis (1028) σε όλη την ελληνική επικράτεια (εντός και εκτός περιοχών Natura), πλην των περιοχών όπου το είδος απαντά σε μεγάλες πληθυσμιακές πυκνότητες, εφόσον σε αυτές υλοποιηθούν στοχευμένες δράσεις εκτίμησης (βλ. προτεινόμενα μέτρα 1-6 του παρόντος). Στόχος είναι διερεύνηση της κατάστασης του πληθυσμού του είδους σε όλη τη χώρα, ειδικά μετά από το φαινόμενο μαζικής θανάτωσης που έχει προκαλέσει τη δραματική συρρίκνωσή του. Η εκτίμηση θα πρέπει να γίνει τουλάχιστον άπαξ εντός της 6ετίας 2021-2027 με κατάλληλες μη-καταστρεπτικές υποβρύχιες οπτικές μεθόδους, από επιστήμονες-αυτοδύτες, σε τουλάχιστον 60 θέσεις ομοιόμορφα κατανεμημένες ανά την επικράτεια (προτείνονται 40 εντός και 20 εκτός περιοχών Natura). Το κόστος ανά θέση δειγματοληψίας εκτιμάται σε 1.200 ευρώ και περιλαμβάνει μισθολογικό κόστος ερευνητών για τις δειγματοληψίες και τις αναλύσεις των δεδομένων, έξοδα μετάβασης και διαμονής στο πεδίο, μίσθωση σκάφους για την πρόσβαση στα κατάλληλα σημεία, αναλώσιμα και λειτουργικά έξοδα για τις καταδύσεις.</t>
  </si>
  <si>
    <t>Πρόγραμμα Εποπτεία, Μελέτη 8, Παραδοτέο Δ10</t>
  </si>
  <si>
    <t>Διερεύνηση και εξακρίβωση των αιτιών μαζικής θανάτωσης της Πίννας Pinna nobilis (1028)</t>
  </si>
  <si>
    <t>Δρ. Ι. Ίσσαρης / Δρ. Π. Καθάριος  / Δρ. Χ. Παυλούδη</t>
  </si>
  <si>
    <t xml:space="preserve">Αφορά στην διερεύνηση του φαινομένου της μαζικής θνησιμότητας της Πίννας Pinna nobilis (1028) σε όλη την ελληνική επικράτεια και την εξακρίβωση των αιτιών που την προκάλεσαν (ή προκαλούν ακόμη).  Πλήθος δημοσιεύσεων ανά τη Μεσόγειο έχουν αναφέρει μαζικούς θανάτους του είδους, ωστόσο τα αίτια δεν έχουν μέχρι στιγμής αποσαφινιστεί, ώστε να υπάρξει σχετική στοχευμένη δράση περιορισμού του αιτίου και αποκατάστασης του πληθυσμού της Πίννας. Ενδεικτικά, ως πιθανά μέχρι στιγμής αίτια αναφέρονται: το παράσιτο Haplosporidium pinnae (Catanese et al. 2018), μυκοβακτήρια (Carella et al. 2019), βακτήρια του γένους Vibrio ή και άλλοι, μέχρι στιγμής άγνωστοι, παθογόνοι οργανισμοί. Η εν λόγω δράση στοχεύει στην εξακρίβωση του αρχικού αιτίου που οδηγούν τις πίννες στο θάνατο, ή και στην προσβολή τους από λοιπούς παθογόνους παράγοντες, βάσει μοριακών, ιστολογικών και μικροβιολογικών αναλύσεων σε ιστούς από άτομα Πίννας από διαφορετικές περιοχές της Ελλάδας. Το κόστος της μελέτης αυτής περιλαμβάνει μισθολογικό κόστος ερευνητών για στοχευμένες δειγματοληψίες και μετέπειτα αναλύσεις, αναλώσιμα δειγματοληψιών και εργαστηρίου, έξοδα δημοσιεύσεων και παρουσιάσεων σε συνέδρια. </t>
  </si>
  <si>
    <t>Catanese, Gaetano, et al. "Haplosporidium pinnae sp. nov., a haplosporidan parasite associated with mass mortalities of the fan mussel, Pinna nobilis, in the Western Mediterranean Sea." Journal of invertebrate pathology 157 (2018): 9-24. / Carella, F., et al. "A mycobacterial disease is associated with the silent mass mortality of the pen shell Pinna nobilis along the Tyrrhenian coastline of Italy." Scientific reports 9.1 (2019): 2725. / Katsanevakis et al. “The cryptogenic parasite Haplosporidium pinnae invades the Aegean Sea and causes the collapse of Pinna nobles populations.” Aquatic Invasions 14 (2019)</t>
  </si>
  <si>
    <t>Διάσωση 100 υγιών ατόμων Πίννας Pinna nobilis (1028) σε ενυδρεία κλειστού κυκλώματος και διατήρησή τους εν ζωή για 5 χρόνια</t>
  </si>
  <si>
    <t>100 άτομα</t>
  </si>
  <si>
    <t xml:space="preserve">Αφορά στη διάσωση 50-100 υγιών ατόμων Πίννας Pinna nobilis (1028) από περιοχές της περιφέρειας που δεν έχουν προσβληθεί ακόμη από το φαινόμενο της μαζικής θνησιμότητας (το οποίο πλήττει το είδος στη Μεσόγειο και στην Ελλάδα), μέσω της μετεγκατάστασής τους σε ενυδρεία κλειστού κυκλώματος. Στόχος είναι η διατήρηση των ατόμων αυτών σε ζωή για 5 τουλάχιστον έτη, ώστε να διασφαλιστεί ένας ελάχιστος ικανός αριθμός ατόμων για την επιτυχή επανεισαγωγή του είδους στο φυσικό του περιβάλλον. Το κόστος περιλαμβάνει τα έξοδα εγκατάστασης των ενυδρείων κλειστού κυκλώματος για 100 άτομα Πίννας (της τάξης των 75.000 ευρώ), καθώς και το μισθολογικό κόστος του προσωπικού, των υλικών συντήρησης των εγκαταστάσεων των ενυδρείων και των τροφών/αντιβιοτικών κ.λ.π. των Πιννών, που εκτιμάται στα 35.000 ευρώ ανά έτος (επί 5 έτη). </t>
  </si>
  <si>
    <t>Catanese, Gaetano, et al. "Haplosporidium pinnae sp. nov., a haplosporidan parasite associated with mass mortalities of the fan mussel, Pinna nobilis, in the Western Mediterranean Sea." Journal of invertebrate pathology 157 (2018): 9-24. / Carella, F., et al. "A mycobacterial disease is associated with the silent mass mortality of the pen shell Pinna nobilis along the Tyrrhenian coastline of Italy." Scientific reports 9.1 (2019): 2725. / Katsanevakis et al. “The cryptogenic parasite Haplosporidium pinnae invades the Aegean Sea and causes the collapse of Pinna nobles populations.” Aquatic Invasions 14 (2019) / https://www.iucn.org/news/mediterraneo/201807/emergency-situation-pen-shells-mediterranean</t>
  </si>
  <si>
    <t>Συλλογή και κρυογονική συντήρηση γαμετών ή/και προνυμφών Πίννας Pinna nobilis (1028) για τη διάσωση του γενετικού υλικού του είδους στην Ελλάδα και τη μελλοντική επαναφορά του, μετά από το πέρας των φαινόμενων μαζικής θνησιμότητας του είδους</t>
  </si>
  <si>
    <t>1000 άτομα</t>
  </si>
  <si>
    <t xml:space="preserve">Στοχεύει στη συντήρηση ικανού πλήθους γαμετών ή/και προνυμφών Πίννας Pinna nobilis (1028) σε βαθειά ψύξη για 5-10 χρόνια, ώστε να γίνει προσπάθεια για την επαναφορά του είδους στο φυσικό του περιβάλλον, μετά το πέρας του φαινομένου της μαζικής θνησιμότητας του είδους στη Μεσόγειο. Το μέτρο αυτό περιλαμβάνει έρευνα (και ανάλογο μισθολογικό κόστος) στο θέμα της κρυογονικής συντήρησης και επαναφοράς του είδους, έξοδα δειγματοληψιών γαμετών ή/και προνυμφών από το περιβάλλον, λειτουργικά έξοδα εργαστηρίων και έξοδα μίσθωσης χώρου σε εγκαταστάσεις κρυογονικής συντήρησης βιολογικού υλικού στο εξωτερικό (που αποτελεί και το μεγαλύτερο κόστος της δράσης, περί τα 250.000 ευρώ). Το συνολικό κόστος αναμένεται να είναι μικρότερο, στην περίπτωση που το βιολογικό υλικό μπορεί να φιλοξενηθεί στις εγκαταστάσεις δημόσιων νοσοκομείων που συντηρούν βλαστοκύτταρα.  </t>
  </si>
  <si>
    <t>Paredes, Estefanía, Juan Bellas, and S. L. Adams. "Comparative cryopreservation study of trochophore larvae from two species of bivalves: Pacific oyster (Crassostrea gigas) and Blue mussel (Mytilus galloprovincialis)." Cryobiology 67.3 (2013): 274-279. / Odintsova, N. A., and A. V. Boroda. "Cryopreservation of the cells and larvae of marine organisms." Russian Journal of Marine Biology 38.2 (2012): 101-111. / Catanese, Gaetano, et al. "Haplosporidium pinnae sp. nov., a haplosporidan parasite associated with mass mortalities of the fan mussel, Pinna nobilis, in the Western Mediterranean Sea." Journal of invertebrate pathology 157 (2018): 9-24. / Carella, F., et al. "A mycobacterial disease is associated with the silent mass mortality of the pen shell Pinna nobilis along the Tyrrhenian coastline of Italy." Scientific reports 9.1 (2019): 2725. / Katsanevakis et al. “The cryptogenic parasite Haplosporidium pinnae invades the Aegean Sea and causes the collapse of Pinna nobles populations.” Aquatic Invasions 14 (2019) / https://www.iucn.org/news/mediterraneo/201807/emergency-situation-pen-shells-mediterranean</t>
  </si>
  <si>
    <t>Καταγραφή (inventory) της κατανομής και εξάπλωσης των ειδών χειροπτέρων στην Ελληνική επικράτεια, εντός και εκτός του δικτύου Natura2000. Περιλαμβάνει εργασίες πεδίου σε όλη σχεδόν τη χώρα και επεξεργασία των πρωτογενών δεδομένων. Θα γίνει σε συνέργεια με τη δράση παρακολούθησης (monitoring). Στόχος είναι η κάλυψη των κενών γνώσης σε όλες τις Περιφέρειες της Ελλάδας, με εξαίρεση ίσως την Κρήτη. Κατά τις εργασίες πεδίου θα προσδιοριστούν και οι ανάγκες διαχείρισης οι οποίες θα προταθούν στο επόμενο ΠΔΠ.</t>
  </si>
  <si>
    <t>Δρ. Παναγιώτης Γεωργιακάκης, Βιολόγος / Ομάδα LIFE Grecabat</t>
  </si>
  <si>
    <t>Σε μεγάλος μέρος της χώρας, συμπεριλαμβανομένων αρκετών παλιών και νέων περιοχών του Δικτύου, δεν έχει μελετηθεί η πανίδα των χειροπτέρων αν και όλα τα είδη έχουν ενωσιακό ενδιαφέρον. Το γεγονός αυτό αποκλείει την εμπεριστοτομένη εκτίμηση της κατάστασης διατήρησης των ειδών και τον προσδιορισμό διαχειριστικών αναγκών, στόχων διατήρησης κτλ. Θα απαιτηθούν 200 ανθρωποημέρες στο πεδίο και ισάριθμες για δουλειά γραφείου. Στόχος είναι να αποτυπωθεί η κατανομή και η εξάπλωση των ειδών χειροπτέρων στην Ελληνική επικράτεια και να εντοπιστούν όσο το δυνατόν περισσότερα σημαντικά καταφύγια και θέσεις τροφοληψίας.</t>
  </si>
  <si>
    <t>Οδηγία για τους οικοτόπους</t>
  </si>
  <si>
    <t>Παρακολούθηση της κατάστασης διατήρησης των ειδών χειροπτέρων και υποβολή εκθέσεων δυνάμει του άρθρου 17 της οδηγίας για τους οικοτόπους. Περιλαμβάνει εργασίες πεδίου σε όλη σχεδόν τη χώρα και επεξεργασία των πρωτογενών δεδομένων. Θα γίνει σε συνέργεια με τη δράση καταγραφής (inventory). Κατά τις εργασίες πεδίου θα προσδιοριστούν και οι ανάγκες διαχείρισης οι οποίες θα προταθούν στο επόμενο ΠΔΠ.</t>
  </si>
  <si>
    <t>Συμβατική υποχρέωση της χώρας. Θα απαιτηθούν 200 ανθρωποημέρες στο πεδίο και ισάριθμες για δουλειά γραφείου. Στόχος είναι να παρακολουθείται επαρκώς η κατάσταση διατήρησης των χειροπτέρων και να τεκμηριόνοτναι επαρκώς οι πιέσεςι και απειλές που αυτά δέχονται.</t>
  </si>
  <si>
    <t>Άρθρο 17 της
οδηγίας για τους οικοτόπους.</t>
  </si>
  <si>
    <t>Χαρακτηρισμός νέων περιοχών του δικτύου Natura 2000 και επέκταση υφιστάμενων. Θα γίνει με βάση τα αποτελέσματα των δράσεων καταγραφής (inventory), αλλά και παρακολούθησης (monitoring) των χειροπτέρων και δεν έχει κόστος.</t>
  </si>
  <si>
    <t>Είναι πολύ πιθανό κατά την καταγραφή (inventory) της κατανομής και εξάπλωσης των ειδών χειροπτέρων να εντοπιστούν θέσεις σημαντικές για είδη του Παρ. ΙΙ της 92/43, για τη διατήρηση των οποίων χρειάζεται η ένταξή τους στο Δίκτυο. Επίσης, κατά την προηγούμενη "επέκταση"  του Δικτύου ορισμένες προτάσεις χαρακτηρισμού νεων ή επέκτασης υφιστάμενων περιοχών του Δικτύου (με βάση την παρουσία σημαντικότατων αποικιών χειροπτέρων) αγνοήθηκαν, για λόγους άσχετους με το σκοπό και τις ανάγκες του Δικτύου. Στόχος της προτεινόμενης δράσης είναι να περιληφθούν στο Δίκτυο όλα τα σημαντικά καταφύγια και θέσεις τροφοληψίας.</t>
  </si>
  <si>
    <t>Οδηγία για τους οικοτόπους (άρθρο περί ένταξης).</t>
  </si>
  <si>
    <t>Ενημέρωση των κοινωνικών εταίρων αλλά και του ευρύτερου κοινού για την οικολογική σημασιά, τις οικοσυστημικές υπηρεσίες και τις ανάγκες διαχείρισης των χειροπτέρων. Περιλαμβάνει τη δημιουργία ενημερωτικού και εκπαιδευτικού υλικού (έντυπο, οπτικοακουστικό, παιχνίδια, μουσειοβαλίτσες κτλ), την κατάρτιση εκπαιδευτικών και τη διενέργεια εκδηλώσεων.</t>
  </si>
  <si>
    <t>Μεγάλο μέρος του πληθυσμού της Ελλάδας αγνοεί σημαντικά στοιχεία της βιολογίας των χειροπτέρων, αλλά και την οικολογική τους σημασιά, τις οικοσυστημικές υπηρεσίες και τις ανάγκες διαχείρισής τους. Αυτό έχει σημαντικές επιπτώσεις στη διατήρησή τους, καθώς η άγνοια οδηγεί σε ηθελημένη ή ακούσια υποβάθμιση των βιοτόπων τους, μαζικές θανατώσεις σε καταφύγια κτλ.</t>
  </si>
  <si>
    <t>Υιοθέτηση και εκτύπωση των "Κατευθυντήριων οδηγιών για την εξέταση των νυχτερίδων σε αιολικά πάρκα". Οι κατευθυντήριες αυτές συντάχθηκαν από την UNEP/Eurobats (https://www.eurobats.org/publications/eurobats_publication_series) και μεταφράστηκαν στα Ελληνικά από το Υπουργείο Περιβάλλοντος και Ενέργειας, το Μουσείο Φυσικής Ιστορίας Κρήτης και την ΟΙΚΟΜ Μελετητική Περιβάλλοντος ΕΠΕ, παραμένουν όμως σε αφάνεια. Προτείνεται η εκτύπωση του ελληνόφωνου εγχειριδίου σε 1000 τουλάχιστον αντίτυπα και η διανομή του στους σχετικούς κοινωνικούς εταίρους (αρμόδιες υπηρεσίες, εταιρείες ΑΠΕ, μελετητικά γραφεία κ.α.).</t>
  </si>
  <si>
    <t>Η κατασκευή και λειτουργία των αιολικών πάρκων έχει ενίοτε σημαντικές επιπτώσεις στους πληθυσμούς των χειροπτέρων, όπως έχει αποδειχθεί στην Ελλάδα και αλλού. Σε αντίθεση όμως με πολλές χώρες εντός και εκτός της Ε.Ε., στην Ελλάδα δεν υπάρχει ούτε θεσμική πρόβλεψη, ούτε κάποιο πλαίσιο οδηγιών την αξιολόγηση των επιπτώσεων αυτών. Στόχος της δράσης είναι να καλύψει το κενό αυτό.</t>
  </si>
  <si>
    <t>Rodrigues, L. Bach, M.-J. Dubourg-Savage, B. Karapandža, D. Kovac˘, T. Kervyn, J. Dekker, A. Kepel, P. Bach, J. Collins, C. Harbusch, K. Park, B. Micevski, J. Minderman (2017): Κατευθυντήριες οδηγίες για την εξέταση των νυχτερίδων σε αιολικά πάρκα – Αναθεώρηση 2014. EUROBATS Publication Series No. 6 (Ελληνική Έκδοση). Γραμματεία UNEP/EUROBATS, Βόννη, Γερμανία, 138 σελ.</t>
  </si>
  <si>
    <t>Θεσμοθέτηση της υποχρέωσης αξιολόγησης και αποφυγής των επιπτώσεων της κατασκευής και λειτουργίας των αιολικών πάρκων στους πληθυσμούς των χειροπτέρων. Η αξιολόγηση θα πρέπει να γίνεται οποσδήποτε στις περιοχές του δικτύου Natura 2000, αλλά και εκτός αυτού, καθώς όλα τα είδη χειροπτέρων έχουν ενωσιακό ενδιαφέρον. Η αξιολόγηση θα πρέπει να βασίζεται στις "Κατευθυντήριες οδηγίες για την εξέταση των νυχτερίδων σε αιολικά πάρκα – Αναθεώρηση 2014" (βλ. βιβλιογραφία).</t>
  </si>
  <si>
    <t>Θεσμοθέτηση της υποχρέωσης αξιολόγησης και αποφυγής των επιπτώσεων της κατεδάφισης, συντήρησης ή ανακαίνισης κτηρίων στους πληθυσμούς των χειροπτέρων. Η αξιολόγηση θα πρέπει να γίνεται οποσδήποτε στις περιοχές του δικτύου Natura 2000, αλλά και εκτός αυτού, καθώς όλα τα είδη χειροπτέρων έχουν ενωσιακό ενδιαφέρον. Η αξιολόγηση θα πρέπει να βασίζεται στις σχετικές oδηγίες της UNEP/Eurobats, οι οποίες θα πρέπει να μεταφραστούν και να υιοθετηθούν (βλ. βιβλιογραφία).</t>
  </si>
  <si>
    <t>Πολλά είδη χειροπτέρων σχηματίζουν σημαντικές αποικίες σε κτήρια, ακόμα και κατά τις πιο ευαίσθητες περιόδους του βιολογικού τους κύκλου. Η έλειψη σαφούς θεσμικής προστασίας έχει ως αποτέλεσμα την καταστροφή αποικιών χειροπτέρων κατά την κατεδάφιση, συντήρηση ή ανακαίνιση κτηρίων, αν και πολλές φορές αυτό μπορεί να αποφευχθεί με τους κατάλληλους χειρισμούς, χωρίς να αποτρέπονται οι σχεδιαζόμενες εργασίες στα κτήρια. Στόχος της δράσης είναι να καλύψει το κενό αυτό.</t>
  </si>
  <si>
    <t>Marnell, F. &amp; P. Presetnik (2010): Protection of overground roosts for bats (particularly roosts in buildings of cultural heritage importance). EUROBATS Publication Series No. 4 (English version). UNEP / EUROBATS Secretariat, Bonn, Germany, 57 pp.</t>
  </si>
  <si>
    <t>Θεσμοθέτηση της υποχρέωσης αξιολόγησης και αποφυγής των επιπτώσεων της περίφραξης και οποιαδήποτε άλλης παρέμβασης στα σπήλαια και τους πληθυσμούς των χειροπτέρων. Η αξιολόγηση θα πρέπει να γίνεται οποσδήποτε στις περιοχές του δικτύου Natura 2000, αλλά και εκτός αυτού, καθώς όλα τα είδη χειροπτέρων έχουν ενωσιακό ενδιαφέρον και τα περισσότερα είδη των σπηλαίων είναι είδη χαρακτηρισμού. Η αξιολόγηση θα πρέπει να βασίζεται στις σχετικές oδηγίες της UNEP/Eurobats, οι οποίες θα πρέπει να μεταφραστούν και να υιοθετηθούν (βλ. βιβλιογραφία).</t>
  </si>
  <si>
    <t>Πολλά είδη χειροπτέρων σχηματίζουν σημαντικές αποικίες σε σπήλαια, ακόμα και κατά τις πιο ευαίσθητες περιόδους του βιολογικού τους κύκλου. Η έλειψη σαφούς θεσμικής προστασίας έχει ως αποτέλεσμα την καταστροφή αποικιών χειροπτέρων, συχνά λόγω της επιλογής λανθασμένων τρόπων περίφραξης. Στόχος της δράσης είναι να καλύψει το κενό αυτό.</t>
  </si>
  <si>
    <t>Mitchell-Jones, A. J., Bihari, Z., Masing, M. &amp; Rodrigues, L. (2007): Protecting and managing underground sites for bats. EUROBATS Publication Series No. 2 (English version). UNEP / EUROBATS Secretariat, Bonn, Germany, 38 pp.</t>
  </si>
  <si>
    <t>Απογραφή των εγκαταλελειμένων ορυχείων της χώρας και αξιολόγηση της σημασίας τους για τα χειρόπτερα. Περιλαμβάνει αρχικά την αποδελτίωση αρχείων και άλλων πληροφοριών σε συνεργασία με το ΙΓΜΕ και άλλους αρμόδιους φορείς και κοινωνικούς εταίρους (κόστος: 50,000€). Στη συνέχεια θα πραγματοποιηθούν εργασίες πεδίου σε συνέργεια με την προτεινόμενη δράση καταγραφής (inventory) της κατανομής και εξάπλωσης των χειροπτέρων (η οποία θα καλύψει και τα έξοδα πεδίου). Κατά τις εργασίες πεδίου θα προσδιοριστούν και οι ανάγκες διαχείρισης οι οποίες θα προταθούν στο επόμενο ΠΔΠ.</t>
  </si>
  <si>
    <t>Πολλά είδη χειροπτέρων σχηματίζουν σημαντικές αποικίες σε εγκαταλελειμένα ορυχεία, ακόμα και κατά τις πιο ευαίσθητες περιόδους του βιολογικού τους κύκλου. Η λανθασμένη περίφραξη των ορυχείων για λόγους ασφαλείας, αλλά και η φυσική κατάρρευση των εισόδων τους έχει ως αποτέλεσμα την καταστροφή αποικιών χειροπτέρων, κυρίως ειδών χαρακτηρισμού. Στόχος της δράσης είναι να εντοπιστούν όσο το δυνατόν περισσότερες από τις σημαντικές αποικίες χειροπτέρων στα εγκαταλελειμένα ορυχεία της Ελλάδας.</t>
  </si>
  <si>
    <t xml:space="preserve">Αλλαγή των προδιαγραφών περίφραξης από την Εφορεία Παλαιοανθρωπολογίας Σπηλαιολογίας / Υπουργείο Πολιτισμού Αθλητισμού και υιοθέτηση  προδιαγραφών συμβατών με την προστασία και διατήρηση του οικοτόπου 8310 και των ειδών της πανίδας (χειρόπτερα, αρθρόποδα κ.α.) των σπηλαίων (σχετικά πρότυπα προδιαγραφών θα παραχθούν στα πλαίσια του LIFE GRECABAT).   </t>
  </si>
  <si>
    <t>Δρ. Γιώργος Παπαμιχαήλ / Περιβαλλοντολόγος / Ομάδα LIFE Grecabat</t>
  </si>
  <si>
    <t xml:space="preserve">Πολλά είδη χειροπτέρων και άλλων ζωικών οργανισμών συναθροίζονται σε σπήλαια, ακόμα και κατά τις πιο ευαίσθητες περιόδους του βιολογικού τους κύκλου. Η έλειψη σαφούς θεσμικής προστασίας έχει ως αποτέλεσμα την καταστροφή ακόμα και ολόκληρων πληθυσμών, συχνά λόγω ανεξέλεγκτων επισκέψεων ή λανθασμένων τρόπων περίφραξης. Στόχος της δράσης είναι να καταστήσει τα σπήλαια - στόχους πιό φιλικά για την άγρια πανίδα. Υπολογίζεται ότι για κάθε θέση απαιτούνται 10,000€ για τεχνικές μελέτες και εγκατάσταση περίφραξης. </t>
  </si>
  <si>
    <t xml:space="preserve">Θεσμοθέτηση (τουλάχιστον 25) και σήμανση μικροαποθεμάτων σπηλαίων ως «Καταφυγίων Άγριας Ζωής» ή / και «Προστατευόμενων Φυσικών Σχηματισμών» με βάση την ιεράρχηση και επιστημονική τεκμηρίωση που θα δοθεί από το LIFE GRECABAT στα πλαίσια της δράσης C3 (Cave micro reserves).  </t>
  </si>
  <si>
    <t>Δρ. Γιώργος Παπαμιχαήλ / Περιβαλλοντολόγος  / Ομάδα LIFE Grecabat</t>
  </si>
  <si>
    <t>Απουσία δράσεων διατήρησης του οικοτόπου 8310, των χαρακτηριστικών ειδών του αλλά και των σημαντικών μικρο-ενδιαιτημάτων του.</t>
  </si>
  <si>
    <t xml:space="preserve">Θεσμοθέτηση της υποχρέωσης ενημέρωσης του ΥΠΕΝ και υιοθέτηση διεπιστημονικής προσέγγισης κατά τη διενέργειας ανασκαφών (ΕΠΣ / υπουργείο πολιτισμού) εντός του οικοτόπου 8310.  </t>
  </si>
  <si>
    <t>Πολλά είδη χειροπτέρων σχηματίζουν σημαντικές αποικίες σε σπήλαια, ακόμα και κατά τις πιο ευαίσθητες περιόδους του βιολογικού τους κύκλου. Επιπλέον σε πολλά σπήλαια ζούν ενδημικά και στενοενδημικά είδη ασπονδύλων που ζούν αποκλειστικά σε σπήλαια. Όλες οι ανασκαφές εντός του οικοτόπου 8310 πραγματοποιούνται μέχρι σήμερα χωρίς τη συμμετοχή / παρουσία / επίβλεψη ειδικών επιστημόνων για τον οικότοπο, τα ασπόνδυλα σπηλαιόβια είδη (ιδιαίτερα τα τρωγλόβια) και τα χειρόπτερα. Οι μέχρι σήμερα περιβαλλοντικές επιπτώσεις στον οικότοπο και τα είδη είναι άγνωστες και έχει χαθεί πολύτιμη πληροφορία για τα είδη, τα οποία θα μπορούσαν να είχαν συλλεχθεί, μελετηθεί και κατατεθεί ως δείγματα σε Μουσεία Φυσικής Ιστορίας.</t>
  </si>
  <si>
    <t>Εεξτρατεία ενημέρωσης των κοινωνικών εταίρων και του ευρύτερου κοινού για την βιοποικιλότητα, την οικολογική σημασία, τις οικοσυστημικές υπηρεσίες και τις ανάγκες διατήρησης των σπηλαίων. Περιλαμβάνει την παραγωγή έντυπου, ηλεκτρονικού και οπτικοακουστικού υλικού, σεμινάρια κατάρτισης των κοινωνικών εταίρων, και ενημέρωση μέσω κοινωνικής δικτύωσης και εκδηλώσεων σε όλη την Ελλάδα.</t>
  </si>
  <si>
    <t>Ινστιτούτο Σπηλαιολογικών Ερευνών/Ομάδα LIFE Grecabat</t>
  </si>
  <si>
    <t>Τα σπήλαια ως οικοσυστήματα έχουν μεγάλη σημασία για την για την βιοποικιλότητα της Ελλάδας καθώς αποτελούν ενδιαιτήματα στένο-ενδημικών ειδών ασπόνδυλων. Αρκετά, είναι χειμερινά καταφύγια και χώροι αναπαραγωγής προστατευόμενων ειδών χειροπτέρων και πολλά έχουν μεγάλη υδρολογική σημασία. Αρκετά σπήλαια υποβαθμίζονται από παράνομες δραστηριότητες (απόρριψη λυμάτων ή/και στερεών απορριμάνων, παράνομα έργα, κλπ), ενώ ένας αξιοσημείωτος αριθμός υποβαθμίζεται ακούσια (μεγάλη και ανεξέλεγκτη επισκεψιμότητα, ανασκαφές, ακατάλληλη περίφραξη εισόδων, κ.ά,). Η προτεινόμενη ενημερωτική εκστρατεία αποσκοπεί στην ευαισθητοποίηση των κοινωνικών εταίρων και του πληθυσμού για την οικολογική σημασία, τις οικοσυστημικές υπηρεσίες, τις απειλές και τις ανάγκες διατήρησης των σπηλαίων της Ελλάδας.</t>
  </si>
  <si>
    <t>Συνήγορος του Πολίτη. Ετήσια έκθεση 2017. https://www.synigoros.gr/resources/ee2017-p00.pdf (σπήλαια Αλιστράτης και λουτρών Καϊάφα, σπηλαιοβάραθρο Αγίας Άννας Δήμου Λειβαδέων)</t>
  </si>
  <si>
    <t xml:space="preserve">Έρευνα για τον Μυωξό του Roach (Myomimus roachi) με στόχο:  (1) τον  προσδιορισμό της εξάπλωσης του στην Ελλάδα, (2) την εκτίμηση των πληθυσμών του, (3) τον προσδιορισμό των σημαντικών ενδιαιτημάτων και (4) την πρόταση νέου/ων ΤΚΣ για την επίτευξη ικανοποιητικής κατάστασης διατήρησης του είδους στην Ελλάδα. </t>
  </si>
  <si>
    <t xml:space="preserve">Δρ. Γιώργος Παπαμιχαήλ / Περιβαλλοντολόγος </t>
  </si>
  <si>
    <t xml:space="preserve">Είναι ένα από τα πλέον άγνωστα και σπάνια είδη θηλαστικών του παραρτήματος ΙΙ (92/43/ΕΟΚ) στον Ελλαδικό χώρο (με πολύ μικρή παγκόσμια εξάπλωση Βουλγαρία, Ελλάδα, Τουρκία), παρά το γεγονός ότι το είδος είναι στο παράρτημα ΙΙ, καμία περιοχή του δικτύου Natura 2000 δεν έχει ορισθεί με βάση το είδος αυτό. Πρόσφατα (το 2017) το είδος εντοπίσθηκε σε εμέσματα (Pellets από Tyto alba) που συλλέχθηκαν από το Αλεποχώρι  Έβρου (Νίκος Κιάμος ερευνητής του Μουσείου Φυσικής Ιστορίας Κρήτης ΜΦΙΚ, προσωπική επικοινωνία, τ η σχετική εργασία είναι υπό δημοσίευση στο Journal of Natural History). </t>
  </si>
  <si>
    <t>Νίκος Κιάμος ερευνητής του Μουσείου Φυσικής Ιστορίας Κρήτης ΜΦΙΚ, προσωπική επικοινωνία [η σχετική εργασία είναι υπό δημοσίευση στο Journal of Natural History και αναμένεται να δημοσιευθεί εντός του 2019] ; IUCN. 2008. IUCN Red List of Threatened Species. Available at: http://www.iucnredlist.org. (Accessed: 5 October 2008). ; Kurtonur, C. and Özkan, B. 1990. Orman Agaç Faresi Dryomys nitedula (Rodentia: Gliridae)'nin Trakya'dakı Dagılımı ve Üreme Mevsimi (Distribution and Breeding Season of the Forest Dormouse, Dryomys nitedula (Rodentia: Gliridae) in Turkish Thrace). X Ulusal Biyoloji Kongresi. In: X Ulusal Biyoloji Kongresi 18-20 Temmuz 1990, Erzurum, pp. 353-361 [Language: Turkish with English summary] 18-20: 353-361.; Mitchell-Jones, A.J., Amori, G., Bogdanowicz, W., Kryštufek, B., Reijnders, P.J.H., Spitzenberger, F., Stubbe, M., Thissen, J.B.M., Vohralik, V. and Zima, J. 1999. The Atlas of European Mammals. Academic Press, London, UK. ; Storch, G. 1978. Vol. 1, Rodentia I. In: Niethammer, J.B. and Krapp, F. (eds), Handbuch der Säugetiere Europas, Akademische Verlagsgesellschaft, Wiesbaden.</t>
  </si>
  <si>
    <t>Τοποθέτηση νέας ή αντικατάσταση της υφιστάμενης περίφραξης σε σπήλαια σημαντικά για την πανίδα τους. Αφορά σε σπήλαια που δεν έχουν διεθετηθεί τουριστικά (οικότοπος 8310) και δέχονται πιέσεις από ανεξέλεγκτες επισκέψεις και παρεμβάσεις, αλλά και τουριστικά σπήλαια ή σπήλαια με υψηλή αρχαιολογική ή/και παλαιοντολογική αξία, τα οποία έχουν περιφραχθεί με τρόπο επιβλαβή για την πανίδα (χειρόπτερα, αρθρόποδα κ.α.) και το σπηλαιοπεριβάλλον γενικότερα.</t>
  </si>
  <si>
    <t>30 σπήλαια που εντοπίζονται εντός περιοχών του δικτύου Natura 2000.</t>
  </si>
  <si>
    <t xml:space="preserve">Αποκατάσταση αρχαιολογικών τομών και καθαρισμός σπηλαίων: Αποκατάσταση αρχαιολογικών τομών σε σπήλαια που έχουν γίνει ανασκαφές κατά το παρελθόν με σκοπό την προστασία και αποκατάσταση του οικοτόπου 8310. </t>
  </si>
  <si>
    <t>Τομές που έχουν ανοιχθεί  πριν πολλά χρόνια κατά τις αρχαιολογικές ή παλαιοντολογικές ανασκαφές μέσα σε σπήλαια παραμένουν ανοικτές χωρίς ιδιαίτερο λόγο. Η προσεκτική πλήρωσή τους με την επίβλεψη αρμόδιων αρχαιολόγων και ειδικών βιολόγων θα έχει σαν αποτέλεσμα την προστασία των ίδιων των τομών από τη διάβρωση αλλά και την αποκατάσταση πολύτιμου ζωτικού χώρου για τους σπηλαιόβιους εδαφόβιους οργανισμούς.</t>
  </si>
  <si>
    <t>???</t>
  </si>
  <si>
    <t xml:space="preserve">Μελέτη για την πρότυπη ανάδειξη του σπηλαίου της Μαρώνειας χωρίς τη φυσική παρουσία επισκεπτών με τη χρήση νέων τεχνολογιών παρουσίασης (εικονική πραγματικότητα, επαυξημένη πραγματικότητα, πρότυπο ψηφιακό μουσείο). Η μελέτη θα περιλαμβάνει κατασκευή κέντρου ενημέρωσης / μουσείου, οργάνωση και σήμανση οικοτουριστικών διαδρομών που να συνδέουν το σπήλαιο με τα στοιχεία της ευρύτερης περιοχής. </t>
  </si>
  <si>
    <t>Προστασία και ανάδειξη του σπηλαίου της Μαρώνειας (οικότοπος 8310) και των ειδών κοινοτικού ενδιαφέροντος που φιλοξενεί.</t>
  </si>
  <si>
    <t>Το σπήλαιο αποτελεί έναν μοναδικό βιότοπο (οικότοπο 8310 / Παράρτημα Ι της Οδηγίας 92/43/ΕΟΚ) που φιλοξενεί 10 είδη χειροπτέρων και περισσότερα των 30 ειδών ασπονδύλων εκ των οποίων 9 τρωγλόβια και ενδημικά Ελλάδας.</t>
  </si>
  <si>
    <t>Paragamian, K., Nikoloudakis, I., Papadatou, E., &amp; Sfakianaki, E. 2004. Biological and Environmental Study of the Cave of Maroneia: Analysis of current status - Proposals. Final Report.. Hellenic Institute of Speleological Research, Irakleion, Greece, 176 pp.   
Paragamian, K. 2019. Fauna of the cave Spilaio Maroneias, Maroneia, Maroneia - Sapes, Anatoliki Makedonia-Thraki. In Paragamian, K., M. Poulinakis, S. Paragamian and I. Nikoloudakis. Cave fauna of Greece database - Hellenic Institute of Speleological Research. Cave data updated 21.03.2019, Accessed 29.03.2019. Link: https://database.inspee.gr/caves/browse/Greece/Anatoliki%20Makedonia-Thraki/Rodopi/Maroneia%20-%20Sapes/Maroneia/Spilaio%20Maroneias  
Αδημοσίευτα δεδομένα του προγράμματος LIFE-GRECABAT</t>
  </si>
  <si>
    <t>Πρότυπη τουριστική αξιοποίηση / σπηλαιοβαράθρου (Λουτρά ΠΟΖΑΡ) με σκοπό την ανάδειξη – Προσαρμογή υφιστάμενης μελέτης αξιοποίησης του σπηλαίου και συνέργεια με τις δράσεις του προγράμματος Life GRECABAT. Η μελέτη θα περιλαμβάνει την αξιοποίηση υφιστάμενων υποδομών και τη μετατροπή τους σε λειτουργικά κέντρα ενημέρωσης, οργάνωση και σήμανση οικοτουριστικών διαδρομών που να συνδέουν το σπήλαιο (ή τα σπήλαια) με τα στοιχεία της ευρύτερης περιοχής. Περιλαμβάνει μελέτη για την οργάνωση θεματικής διαδρομής (βασικό τμήμα 300μ συν επέκταση 300μ), εγκατάσταση πινακίδων ερμηνείας περιβάλλοντος με QR-codes, θεματική οργάνωση ξεναγήσεων, εγκατάσταση κέντρου ενημέρωσης σε υφιστάμενο κτήριο, εγκατάσταση καθοδηγητικών πινακίδων σε κατάλληλα σημεία των Λουτρών, παραγωγή συνοδευτικού φυλλαδίου/μικρού βιβλίου, ενημέρωση του ιστότοπου των Λουτρών με τη θεματολογία της διαδρομής.</t>
  </si>
  <si>
    <t>Προστασία και ανάδειξη του σπηλαιοβαράθρου (οικότοπος 8310) και των ειδών κοινοτικού ενδιαφέροντος που φιλοξενεί.</t>
  </si>
  <si>
    <t>To σπήλαιο φιλοξενεί τουλάχιστον 6 είδη χειροπτέρων. Η μεγάλη πλειονότητα των πληθυσμών βρίσκεται σε αίθουσα μη προσιτή στους επισκέπτες. Παλαιότερα λειτουργούσε ως τουριστικό σπήλαιο, σήμερα όμως οι υποδομές έχουν καταστραφεί και το μονοπάτι που οδηγεί στην είσοδο έχει σοβαρά προβήματα. Για την επαναλειτουργεία του σπηλαίου έχει εκπονηθεί μελέτη. Το προτεινόμενο μέτρο θα συμβάλλει στην ανάδειξη της οικολογικής σημασίας του σπηλαίου και την ενημέρωση/ευαισθητοποίηση των επισκεπτών. Το Σπηλαιοβάραθρο και η σπηλαιοπανίδα του είναι φυσικό κεφάλαιο για την περιοχή, αλλά ευάλωτο στις συχνές επισκέψεις και απρόσιτο για το μέσο επισκέπτη δεδομένου ότι απαιτεί ειδικές γνώσεις και κατάλληλο εξοπλισμό. Τα μέσα ερμηνείας περιβάλλοντος θα κάνουν προσιτή τη σπηλαιοπανίδα και θα συνδέσουν θεματικά το Σπηλαιοβάραθρο με το ευρύτερο περιβάλλον (γεωλογία, παλαιοαρχαιολογία, οικότοποι).</t>
  </si>
  <si>
    <t xml:space="preserve">Βελτίωση των υποδομών διευθέτησης του Σπηλαίου Λιμνών: Μελέτη και κατασκευή (1) κλειστού διαφανούς  διαδρόμου ή τοποθέτηση ηχοπετασμάτων  στο πρώτο τμήμα μετά την τεχνητή είσοδο, (2) βελτίωση φωτισμού του σπηλαιου, (3) τοποθέτηση τερράριων και ενυδρείων με σπηλαιόβια είδη, (4) απομάκρυνση άχρηστων αντικειμένων/υποδομών από παλαιότερες επεμβάσεις </t>
  </si>
  <si>
    <t>Προστασία και ανάδειξη του Σπηλαίου των Λιμνών και των ειδών κοινοτικού ενδιαφέροντος που φιλοξενεί.</t>
  </si>
  <si>
    <t>Paragamian, K. 2019. Fauna of the cave Spilaio Limnon, Kastria, Kalavryta, Dytiki Ellada. In Paragamian, K., M. Poulinakis, S. Paragamian and I. Nikoloudakis. Cave fauna of Greece database - Hellenic Institute of Speleological Research. Cave data updated 20.04.2018, Accessed 29.03.2019. Link https://database.inspee.gr/caves/browse/Greece/Dytiki%20Ellada/Achaia/Kalavryta/Kastria/Spilaio%20Limnon  
Αδημοσίευτα δεδομένα του προγράμματος LIFE-GRECABAT</t>
  </si>
  <si>
    <t>Μελέτη για την πρότυπη ανάδειξη του σπηλαίου των Ζεστών Νερών (Σιδηροκάστρου) χωρίς τη φυσική παρουσία επισκεπτών με τη χρήση νέων τεχνολογιών παρουσίασης (εικονική πραγματικότητα, επαυξημένη πραγματικότητα, πρότυπο ψηφιακό μουσείο). Η μελέτη θα πρέπει να περιλαμβάνει κατασκευή κέντρου ενημέρωσης / μουσείου, οργάνωση και σήμανση οικοτουριστικών διαδρομών και σημείων θέασης που να συνδέουν το σπήλαιο με τα στοιχεία της ευρύτερης περιοχής. Συνέργεια με τις δράσεις του προγράμματος LIFE GRECABAT.</t>
  </si>
  <si>
    <t>Προστασία και ανάδειξη του Σπηλαίου των Ζεστών Νερών και των ειδών κοινοτικού ενδιαφέροντος που φιλοξενεί.</t>
  </si>
  <si>
    <t>Ομάδα LIFE Grecabat</t>
  </si>
  <si>
    <t xml:space="preserve">Το σπήλαιο είναι γνωστό αξιοθέατο της περιοχής λόγω των καταρρακτών που υπάρχουν στην είσοδο και την έξοδό του. Φιλοξενεί τουλάχιστον 5 είδη χειροπτέρων σε μεγάλους πληθυσμούς κυρίως την περίοδο της αναπαραγωγής. Είναι παράλληλα σπάνιος γεώτοπος καθώς  είναι διανοιγμένο σε τραβερτίνη και διατρέχεται σε όλο του το μήκος από τον ποταμό Κρουσοβίτη. Το προτεινόμενο μέτρο θα συμβάλλει στην ανάδειξη της σημασίας του σπηλαίου ως γεώτοπο και  ως χώρο φωλιάσματος νυχτερίδων και θα προτείνει τις κατάλληλες υποδομές και υλικό για την ενημέρωση/ευαισθητοποίηση των επισκεπτών   </t>
  </si>
  <si>
    <t>Οι παρεμβάσεις στα λουτρά Υρμίνης:
1. Αποκατάσταση του δωματίου που επικοινωνεί με το σπήλαιο δημιουργώντας ανοίγματα (με ειδικές προδιαγραφές) για να διέρχονται οι νυχτερίδες από και προς την αποικία τους (εντός του σπηλαίου).
2. Αποκατάσταση του δωματίου/ων του κτηρίου των λουτρών που φιλοξενούν αναπαραγωγική αποικία Τρανορινόλοφου Rhinolophus ferrumequinum δημιουργώντας ανοίγματα (π.χ. στα παράθυρα με ειδικές προδιαγραφές) για να διέρχονται οι νυχτερίδες από και προς την αποικία.
3. Ενημέρωση του κοινού με πινακίδες ερμηνείας περιβάλλοντος που θα περιγράφουν (1) το σκεπτικό και τη σημασία των παρεμβάσεων, και (2) τα είδη, τον οικότοπο και τη σημασία τους.
Λόγω της σημασίας της θέσης για τα χειρόπτερα και τον οικότοπο οποιαδήποτε δράση αξιοποίησης του κτηρίου (ανεξάρτητα από το πρόγραμμα LIFE) θα πρέπει να λάβει υπόψη τα παραπάνω δεδομένα στα πλαίσια της περιβαλλοντικής αδειοδότησης.</t>
  </si>
  <si>
    <t>Προστασία και ανάδειξη του Σπηλαίου των  λουτρά Υρμίνης και των ειδών κοινοτικού ενδιαφέροντος που φιλοξενεί.    1. Nα αποκατασταθεί περιβαλλοντικά τμήμα του συγκεκριμένου κτηρίου.
2. Η επένδυση να αποτελέσει αναπόσπαστο τμήμα του ακινήτου.</t>
  </si>
  <si>
    <t xml:space="preserve">Τα δεδομένα σχετικά με το τα προστατευόμενα είδη χειροπτέρων του παρατήματος ΙΙ και τον οικότοπο 8310 του παρατήματος Ι της οδηγίας των οικοτόπων (92/43/ΕΕC) σε σχέση με το κτήριο των Λουτρών Υρμίνης (Κουνουπέλι) είναι τα παρακάτω:
(1)     Μεγάλη αποικία στο εσωτερικό του σπηλαίου που απαιτεί σημαντική δίοδο (από και προς την αποικία) μέσω του δωματίου των λουτρών που βρίσκεται μπροστά στη φυσική είσοδο του σπηλαίου.
(2)     Μέρος του κτηρίου των λουτρών που φιλοξενεί σημαντική αναπαραγωγική αποικία Τρανορινόλοφου Rhinolophus ferrumequinum (παράρτημα ΙΙ και IV της 92/43/EEC)
</t>
  </si>
  <si>
    <t>70 σπήλαια που εντοπίζονται εκτός περιοχών του δικτύου Natura 2000.</t>
  </si>
  <si>
    <t>Πολλά είδη χειροπτέρων και άλλων ζωικών οργανισμών συναθροίζονται σε σπήλαια, ακόμα και κατά τις πιο ευαίσθητες περιόδους του βιολογικού τους κύκλου. Η έλειψη σαφούς θεσμικής προστασίας έχει ως αποτέλεσμα την καταστροφή ακόμα και ολόκληρων πληθυσμών, συχνά λόγω ανεξέλεγκτων επισκέψεων ή λανθασμένων τρόπων περίφραξης. Υπολογίζεται ότι για κάθε θέση απαιτούνται 10,000€ για τεχνικές μελέτες και εκγατάσταση περίφραξης.</t>
  </si>
  <si>
    <t>Σχεδιασμός και υλοποίηση μέτρων βελτίωσης βαθμού διατήρησης παράκτιου τύπου οικοτόπου 1210 (μονοετής βλάστηση μεταξύ πλημμυρίδας και άμπωτης) στα GR3000005 και GR3000003</t>
  </si>
  <si>
    <t>βελτίωση βαθμού διατήρησης</t>
  </si>
  <si>
    <t>ΦΟΔΕΠΑΣΜΥΝΑ</t>
  </si>
  <si>
    <t>Ο βαθμός διατήρησης του τύπου οικοτόπου στα ΤΕΔ των αντίστοιχων περιοχών ήταν κακός. Πρόκειται για τύπο οικοτόπου που δέχεται μεγάλες πιέσεις και στις δύο περιοχές Natura λόγω της εγγύτητας με το μητροπολιτικό κέντρο.</t>
  </si>
  <si>
    <t>Σχεδιασμός και υλοποίηση μέτρων βελτίωσης βαθμού διατήρησης  τύπου οικοτόπου 2110 (υποτυπώδεις κινούμενες θίνες) στα GR3000004 και GR3000005</t>
  </si>
  <si>
    <t xml:space="preserve">Αποξήλωση- κατάργηση της διαμπερούς λειτουργίας της τοπικής οδού Κ. Σούλι - Παραλία Σχινιά που διχοτομεί τον κεντρικό υγρότοπο του Εθνικού Πάρκου Σχινιά - Μαραθώνα από βορρά προς νότο. Θα περιλαμβάνει αποξήλωση του οδοστρώματος και διατήρηση ενός τμήματος για κάλυψη εσωτερικών μετακινήσεων του ΦΔ.  Για την πραγματοποίηση του ανωτέρου απαιτείται η βελτίωση/ολοκλήρωση του υφιστάμενου ααφαλτόδρομου και χωματόδρομου προς Οικοδ.Συνετ/σμου Δικαστών &amp; Εισαγγελέων ως νέα οδού πρόσβασης (υποβάθμιση Λεφω. Σχινιά)   </t>
  </si>
  <si>
    <t>Ενοποίηση υγροτόπου με στόχο την βελτίωση της κατάστασης διατήρησης του τύπου οικοτόπου 1410 (μεσογειακά αλίπεδα) και 240 ειδών ορνιθοπανίδας, για τα οποία ο υγρότοπος αποελεί το κύριο ενδιαίτημα. Περιλαμβάνει 2 κατασκευαστικά έργα υποδομής. Η έκταση του υγροτόπου μετά την ενοποίηση θα ανέρχεται σε  4.317 στρ.</t>
  </si>
  <si>
    <t>Κεφ. Β παρ.IV υποπαρ.2 εδ.α,γ του "Κανονισμού Διοίκησης και Λειτουργίας του Εθνικού Πάρκου Σχινιά - Μαραθώνα &amp; Σχέδιο Διαχείρισης αυτού" ΦΕΚ 1830/Β'/31-12-2001</t>
  </si>
  <si>
    <t>Υδραυλικά έργα : 1) Διάνοιξη μικρής τάφρου βόρεια του Ολ. Κωπηλατοδρομίου παράλληλα με τις γεωργικές καλλιέργειες που θα συγκεντρώνει τα στραγγίδια της ανάντη περιοχής και θα καταλήγει στον υγρότοπο, 2) Αποκατάσταση της υδραυλικής λειτουργίας της αντιπλημμυρικής τάφρου του ρέματος Μυρτιάς, η οποία είχε επιχωθεί ή/και καταλαηφθεί σε μεγάλο μήκος της.</t>
  </si>
  <si>
    <t>Αντιπλημμυρική προστασία όμορων περιοχών</t>
  </si>
  <si>
    <t>5500000 (επριλαμβάνει και το κόστος των απαλλοτροιώσεων)</t>
  </si>
  <si>
    <t>Κεφ. Β παρ.IV υποπαρ.1 εδ.στ,ζ του "Κανονισμού Διοίκησης και Λειτουργίας του Εθνικού Πάρκου Σχινιά - Μαραθώνα &amp; Σχέδιο Διαχείρισης αυτού" ΦΕΚ 1830/Β'/31-12-2001</t>
  </si>
  <si>
    <t>Δημιουργία και Λειτουργία Κέντρου Περιβαλλοντικής Εκπαίδευσης Προστατευόμενων Περιοχών Περιφέρειας Αττικής (πλην Ε.Δ Πάρνηθας)</t>
  </si>
  <si>
    <t>Περιβαλλοντική ενημέρωση και εκπαίδευση κατοίκων Αττικής</t>
  </si>
  <si>
    <t>Ο ΦΔ δεν διαθέτει και εκτείνεται σε όλη την Αττική</t>
  </si>
  <si>
    <t>Σύστημα παρακολούθησης βιολογικών και φυσικοχημικών παραμέτρων στο σημείο εκβολής του ΧΥΤΑ Γραμματικού και της Εγκατάστασης Επεξεργασίας Λυμάτων του Δήμου Μαραθώνος εντός της ΠΠ του Νότιου Ευβοϊκού κόλπου</t>
  </si>
  <si>
    <t>Διαχείριση και προστασία θαλασσίου περιβάλλοντος και όμορων παράκτιων κοινοτήτων</t>
  </si>
  <si>
    <t>Εφαρμογή των όσων προβλέπονται στη ΜΠΕ του έργου προς αποφυγή της επιβάρυνσης του θαλασσίου περιβάλλοντος και των ειδών από τον μεγαλύτερο ΧΥΤΑ της επικράτειας και από μία ΕΕΛ με φόρτιση 55.000 κατοίκων</t>
  </si>
  <si>
    <t xml:space="preserve">Kατασκευή προσωρινής περίφραξης των πρώτων καταγεγραμμένων 105 ανοιχτών φρεάτων και λοιπών εγκαταστάσεων του δημόσιου μεταλλείου της Λαυρεωτικής, για την προστασία των επισκεπτών του Εθνικού Δρυμού Σουνίου και τοποθέτηση προειδοποιητικών πινακίδων για τους κινδύνους πτώσης εντός των μεταλλευτικών εγκαταστάσεων του δημοσίου μεταλλείου Λαυρεωτικής καθώς και ενημερωτικές πινακίδες  ποικίλου περιεχομένου  ως προς τον κανονισμό  λειτουργίας του Εθνικού Δρυμού Σουνίου (απαγορευμένες δραστηριότητες κτλ), κατευθυντήριες των δασικών οδών και των δασικών θέσεων,  των ορίων του πυρήνα του  Εθνικού Δρυμού Σουνίου και της περιφερειακής του ζώνης και των προστατευόμενων αντικειμένων. </t>
  </si>
  <si>
    <t>Προστασία επισκεπτών</t>
  </si>
  <si>
    <t>Ανάγκη εξεύρεσης χρηματοδότησης για την αποφυγή σοβαρών ατυχημάτων (δυστύχημα με μοτοσικλετιστή το καλοκαίρι του 2018)</t>
  </si>
  <si>
    <t>Συνέχιση υπηρεσίας μεταφοράς επισκεπτών από το Parking του Ολ. Κωπ/μιου στην παραλία του Εθνικού Πάρκου Σχινιά - Μαραθώνα</t>
  </si>
  <si>
    <t>500000 (για 5 ετία)</t>
  </si>
  <si>
    <t>Κεφ. Α παρ.IV υποπαρ.Είσοδος - κυκλοφορία - σταύθμευση στο Εθνικό Πάρκο, εδ.11 του "Κανονισμού Διοίκησης και Λειτουργίας του Εθνικού Πάρκου Σχινιά - Μαραθώνα &amp; Σχέδιο Διαχείρισης αυτού" ΦΕΚ 1830/Β'/31-12-2001</t>
  </si>
  <si>
    <t>Εκπόνηση θεματικών σχεδίων διαχείρισης για τον τομέα της γεωργίας σε προστατευόμενες περιοχές εντός της Περιφέρειας Αττικής</t>
  </si>
  <si>
    <t>Προώθηση αειφόρου διαχείρισης αγροτικών εκτάσεων που βρίσκονται στις ΠΠ και ταυτόχρονα της διατήρησης και προστασίας της τοπικής βιοποικιλότητας</t>
  </si>
  <si>
    <t>Στο τρέχον ΠΑΑ 2014-2020 της χώρας δεν περιλαμβάνεται η Αττική στις περιοχές εφαρμογής</t>
  </si>
  <si>
    <t>Σχεδιασμός και τοποθέτηση σημείου ενδιαφέροντος επισκεπτών Μακρονήσου με περιβαλλοντικό και πολιτιστικό περιεχόμενο</t>
  </si>
  <si>
    <t>Περιβαλλοντική ενημέρωση επισκεπτών προστατευόμενης περιοχής</t>
  </si>
  <si>
    <t>Έλλειψη πληροφόρησης τόσο περιβαλλοντικού χαρακτήρα όσο και πολιτιστικού και αρχαιολογικού</t>
  </si>
  <si>
    <t xml:space="preserve">Σχεδιασμός και υλοποίηση αναδάσωσης περιοχών όρους Υμηττού </t>
  </si>
  <si>
    <t>Αποκατάσταση των τύπων οικοτόπων στις περιοχές που επλήγησαν από την πυρκαγιά του 2015.</t>
  </si>
  <si>
    <t>ΦΟΔΕΠΑΣΜΥΝΑ, Δασική Υπηρεσία</t>
  </si>
  <si>
    <t>Ανάγκη αποκατάστασης διαταραγμένου οικοσυστήματος.</t>
  </si>
  <si>
    <t xml:space="preserve">Πιλοτική Αποκατάσταση Ενδιαιτήματος Μεσογειακής Φώκιας σε δυο σημαντικές περιοχές αναπαραγωγής του είδους
Στο πλαίσιο της δράσης αυτής προβλέπεται η πιλοτική αποκατάσταση των παραλιών δυο αναπαραγωγικών καταφυγίων του είδους (ένα στις Βόρειες Σποράδες και ένα στις Κυκλάδες), στα οποία έχει καταγραφεί σημαντική μείωση του εμβαδού τους και σημαντική μείωση της χρήσης τους από τις φώκιες. Η αποκατάσταση θα γίνει με βάση συγκεκριμένες προδιαγραφές που έχουν ήδη συνταχθεί με βάση την μακρόχρονη παρακολούθηση και μελέτη της οικολογίας του είδους στην χώρα. Μετά την αποκατάσταση θα γίνει συστηματική παρακολούθησή τους με υπέρυθρα συστήματα καμερών ώστε να αξιολογηθεί η αποτελεσματικότητα της δράσης.
</t>
  </si>
  <si>
    <t>Αύξηση αριθμού γεννήσεων κατά 30%</t>
  </si>
  <si>
    <t>MOm / Εταιρεία για τη Μελέτη και Προστασία της Μεσογειακής Φώκιας</t>
  </si>
  <si>
    <t xml:space="preserve">Οι θηλυκές μεσογειακές φώκιες για να γεννήσουν και να γαλουχήσουν τα μικρά τους χρησιμοποιούν τους χερσαίους χώρους (εσωτερικές παραλίες) θαλασσίων σπηλάιων με συγκεκριμένα μορφολογικά χαρακτηριστικά. Η ύπαρξη πολυάριθμων τέτοιων σπηλαίων με αυτά τα χαρακτηριστικά θεωρείται ότι είναι ένας από τους σημαντικούς παράγοντες εξαιτίας των οποίων το είδος επιβίωσε στην Ελλάδα.  Σε γενικές γραμμές η μορφολογία αυτών των σπηλαίων έχει τα ακόλουθα χαρακτηριστικά: α) μια ή περισσότερες εισόδους πάνω ή κάτω από την επιφάνεια της θάλασσας, β) εσωτερικό υδάτινο χώρο που οδηγεί σε μια ή περισσότερες χερσαίες επιφάνειες (παραλίες) πάνω από την επιφάνεια του νερού. Το διαθέσιμο εμβαδόν αυτών των παραλιών είναι πολύ σημαντικός παράγοντας για τη διαδικασία της αναπαραγωγής και την γαλουχία των νεογέννητων. Η χρήση αυτόματων υπέρυθρων καμερών έχει δείξει ότι οι θηλυκές ανταγωνίζονται για τους χερσαίους αυτούς χώρους, εμφανίζοντας πολλές φορές επιθετική συμπεριφορά απέναντι σε άλλες θηλυκές ή και σε μικρά άλλων θηλυκών. Οι θηλυκές μεσογειακές φώκιες για να γεννήσουν και να γαλουχήσουν τα μικρά τους χρησιμοποιούν τους χερσαίους χώρους (εσωτερικές παραλίες) θαλασσίων σπηλάιων με συγκεκριμένα μορφολογικά χαρακτηριστικά. Η ύπαρξη πολυάριθμων τέτοιων σπηλαίων με αυτά τα χαρακτηριστικά θεωρείται ότι είναι ένας από τους σημαντικούς παράγοντες εξαιτίας των οποίων το είδος επιβίωσε στην Ελλάδα.  Σε γενικές γραμμές η μορφολογία αυτών των σπηλαίων έχει τα ακόλουθα χαρακτηριστικά: α) μια ή περισσότερες εισόδους πάνω ή κάτω από την επιφάνεια της θάλασσας, β) εσωτερικό υδάτινο χώρο που οδηγεί σε μια ή περισσότερες χερσαίες επιφάνειες (παραλίες) πάνω από την επιφάνεια του νερού. Το διαθέσιμο εμβαδόν αυτών των παραλιών είναι πολύ σημαντικός παράγοντας για τη διαδικασία της αναπαραγωγής και την γαλουχία των νεογέννητων. Η χρήση αυτόματων υπέρυθρων καμερών έχει δείξει ότι οι θηλυκές ανταγωνίζονται για τους χερσαίους αυτούς χώρους, εμφανίζοντας πολλές φορές επιθετική συμπεριφορά απέναντι σε άλλες θηλυκές ή και σε μικρά άλλων θηλυκών. 
Τα θαλάσσια σπήλαια αυτά υπόκεινται σε συνεχείς αλλαγές λόγω φυσικών παραγόντων όπως η δράση των κυμάτων. Έχει διαπιστωθεί ότι σε πολλές περιπτώσεις με την πάροδο του χρόνου μπορεί να επέλθει σημαντική μείωση ή και εξάλειψη του απαραίτητου για την αναπαραγωγή χερσαίου χώρου από μια σπηλιά, με αποτέλεσμα να μειωθεί ή να σταματήσει τελείως η χρήση της ως ενδιαίτημα αναπαραγωγής από το είδος. Η παρατηρούμενη κλιματική αλλαγή με σημαντική επίδραση στον καιρό και τη δράση των ρευμάτων αναμένεται ότι είναι πιθανό να προκαλέσει αυξημένα σε συχνότητα και ένταση φυσικά φαινόμενα συμπεριλαμβανομένου και ισχυρότερων ανέμων και κυμάτων. Αυτό θα έχει ως αποτέλεσμα την αύξηση του ρυθμού αυτής της αλλαγής του ενδιαιτήματος αναπαραγωγής της Μεσογειακής φώκιας και πιθανότατα να οδηγήσει στη μείωση του συνολικά διαθέσιμου για αναπαραγωγή χώρου. Η αποκατάσταση της παραλίας από σπήλαια στα οποία έχει διαπιστωθεί η μείωση του χερσαίου χώρου λόγω τέτοιων φαινομένων με αποτέλεσμα την σημαντική μείωση της χρήσης τους από φώκιες για αναπαραγωγή, κρίνεται ως ένα πιθανότατα αποτελεσματικό διαχειριστικό μέτρο για την διατήρηση του απαραίτητου αναπαραγωγικού ενδιαιτήματος της Μεσογειακής φώκιας. Εφόσον η πιλοτική εφαρμογή αυτής της καινοτόμας τεχνικής κριθεί επιτυχής, μπορεί να επαναληφθεί σε επόμενες φάσεις σε πολλά σπήλαια είτε για την αύξηση του υπαρκτού χώρου είτε για την δημιουργία νέων χώρων που θα συνεισφέρουν στην αναπαραγωγή του είδους.
</t>
  </si>
  <si>
    <t xml:space="preserve">Dendrinos, P., Karamanlidis, A.A., Kotomatas, S., Legakis, A., Tounta, E. &amp; Matthipoulos, J. (2007). Pupping habitat use in the Mediterranean monk seal: a long-term study. Marine Mammal Science 23: 615-628.
Dendrinos, P., Karamanlidis, A.A., Kotomatas, S., Paravas, V. &amp; Adamantopoulou, S. (2008). Report of a new Mediterranean monk seal (Monachus monachus) breeding colony in the Aegean Sea, Greece. Aquatic Mammals 34: 355-361.
Dendrinos, D., Papadas, C., Samara, E. &amp; Karamanlidis, Α.Α. (2015). Conservation in action: clean-up of an important Mediterranean monk seal pupping site at the island of Gyaros, Greece. In: Poulakakis, N., Antoniou, A., Karameta, E. &amp; Psonis, N. K. V. (eds.) 13th International Congress on the Zoogeography and Ecology of Greece and Adjacent Regions. Irakleio, Crete, Greece: Hellenic Zoological Society 107.
Notarbartolo di Sciara G., Adamantopoulou S., Androukaki E., Dendrinos P., Karamanlidis A.A., Paravas V., Kotomatas S.  2009a. National strategy and action plan for the conservation of the Mediterranean monk seal in Greece, 2009-2015. Hellenic Society for the Study and Protection of the Mediterranean monk seal (MOm), Athens. 19 p. 
 Notarbartolo di Sciara G., Adamantopoulou S., Androukaki E., Dendrinos P., Karamanlidis A.A., Paravas V., Kotomatas S.  2009b. National strategy and action plan for the conservation of the Mediterranean monk seal in Greece, 2009-2015. Report on evaluating the past and structuring the future. Publication prepared as part of the LIFE-Nature Project: MOFI: Monk Seal and Fisheries: mitigating the conflict in Greek Seas. Hellenic Society for the Study and Protection of the Mediterranean monk seal (MOm), Athens. 71 p. 
</t>
  </si>
  <si>
    <t xml:space="preserve">Ενίσχυση της αποτελεσματικότητας και εξασφάλιση της λειτουργίας του Εθνικού Δικτύου Διάσωσης και Συλλογής Πληροφοριών (Rescue and Information Network ή για συντομογραφία RINT) για τη Μεσογειακή Φώκια.
Στο πλαίσιο της δράσης αυτής προβλέπεται:
α) Η διασφάλιση της λειτουργίας του Εθνικού Κέντρου συνεχούς λήψης, αξιολόγησης και τεκμηρίωσης  πληροφοριών για το είδος (διαχείριση 250 περίπου πληροφοριών για εμφανίσεις φωκών  ανά έτος)
β) Η διασφάλιση της συνεχούς επικοινωνίας και ενημέρωσης των τοπικών φορέων, του κοινού και των εθελοντών/παρατηρητών σε όλη την παράκτια και νησιωτική χώρα (επικοινωνία με 2500 περίπου αποδέκτες)
γ) Η διασφάλιση των απαραίτητων πόρων και μέσων για την άμεση ανταπόκριση σε περιστατικά που χρήζουν επιτόπιας παρέμβασης (άρρωστα, ορφανά, τραυματισμένα ζώα) (10-15 περιπτώσεις ανά έτος)
δ) Η διασφάλιση των απαραίτητων πόρων και μέσων για την αντιμετώπιση περιστατικών που χρήζουν μεταφορά στο Κέντρο Περίθαλψης και πολύμηνη Περίθαλψη (2-3 περιστατικά ανά έτος)
ε)  Η διασφάλιση των απαραίτητων πόρων και μέσων για την πραγματοποίηση νεκροψιών (6-8 περιστατικά ανά έτος)
στ) Η διασφάλιση των απαραίτητων πόρων και μέσων για την συντήρηση της Τράπεζας Δειγμάτων
</t>
  </si>
  <si>
    <t xml:space="preserve">α) Διαχείριση 250 περίπου πληροφοριών για εμφανίσεις φωκών  ανά έτος
β) Επικοινωνία με 2500 περίπου αποδέκτες σε όλη τη χώρα
γ) Διαχείριση περιπτώσεων άρρωστων, ορφανών, τραυματισμένων ζώων (10-15 περιπτώσεις ανά έτος)
δ) Περιστατικά που χρήζουν μεταφορά στο Κέντρο Περίθαλψης και πολύμηνη Περίθαλψη (2-3 περιστατικά ανά έτος)
ε)  Πραγματοποίηση νεκροψιών (6-8 περιστατικά ανά έτος)
</t>
  </si>
  <si>
    <t>90.000 € / έτος</t>
  </si>
  <si>
    <t>Εθνικό επίπεδο</t>
  </si>
  <si>
    <t xml:space="preserve">Το Εθνικό Δίκτυο Διάσωσης και Συλλογής Πληροφοριών (Rescue and Information Network ή για συντομογραφία RINT) για τη μεσογειακή φώκια, σχεδιάστηκε από τη MOm και  τέθηκε για πρώτη φορά σε λειτουργία το 1991. Η συνεχής λειτουργία του από τότε έχει αποδείξει την σημαντικότητα του ως το μοναδικό εργαλείο για την  αποτελεσματική διαχείριση και προστασία του είδους σε εθνικό επίπεδο, με ποικίλους τρόπους: 1) Παρακολούθηση σε πραγματικό χρόνο της κατάστασης  και της υγείας του πληθυσμού του είδους που ζει και αναπαράγεται στις ελληνικές θάλασσες. 2) Εντοπισμός αλλαγών και τάσεων του πληθυσμού του είδους στην Ελλάδα. 3) Η ενεργής συμμετοχή τοπικών κοινωνιών και ενδιαφερόμενων φορέων  στις προσπάθειες διατήρησης του είδους. 4) Άμεση επέμβαση από ειδικούς σε περιπτώσεις που ένα (ή περισσότερα) ζώο χρήζει κτηνιατρικής φροντίδας και περίθαλψης 5) Εντοπισμός νεκρών ζώων και πραγματοποίηση νεκροψιών και συγκέντρωση σημαντικών στοιχείων και δειγμάτων. 6) Ο εντοπισμός και η συντονισμένη αντίδραση σε περιπτώσεις καταστροφικών φαινομένων (π.χ. επιδημίες, περιστατικά ρυπάνσεων) Όλα τα παραπάνω αποτελούν αναπόσπαστο κομμάτι της συνολικής διαχείρισης του είδους στην Ελλάδα.
Λαμβάνοντας υπόψη ότι:
• Η Ελλάδα διαθέτει ακτογραμμή συνολικού μήκους 16.000 χιλιομέτρων και 4.000 νησιά και νησίδες
• Η μεσογειακή φώκια είναι ένα είδος που διανύει μεγάλες αποστάσεις κινούμενη εντός και εκτός προστατευόμενων περιοχών και περιοχών NATURA 2000
• Εμφανίσεις φωκών παρατηρούνται σε όλη την παράκτια και νησιωτική χώρα και μάλιστα με αυξανόμενο ρυθμό καθώς το είδος εμφανίζει σαφή δείγματα ανάκαμψης
• Κάθε χρόνο καταγράφονται περιπτώσεις ζώων που χρειάζονται κτηνιατρική παρέμβαση και περίθαλψη
• Τα παραπάνω περιστατικά αναμένεται να αυξηθούν σε ετήσια βάση τα επόμενα χρόνια
Κρίνεται απόλυτα απαραίτητη η αδιάκοπη και ομαλή λειτουργία, καθώς και η συνεχής αναβάθμιση του RINT ως διαχειριστικό εργαλείο ζωτικής σημασίας για την επιβίωση και διαιώνιση του είδους στην Ελλάδα. Για τους παραπάνω λόγους η λειτουργία του RINT προβλέπεται τόσο στην «Εθνική Στρατηγική για την Προστασία της Μεσογειακής Φώκιας στην Ελλάδα, 2009-2015», όσο και στην «Περιφερειακή Στρατηγική για την Διατήρηση του είδους στη Μεσόγειο Θάλασσα».
</t>
  </si>
  <si>
    <t xml:space="preserve">Δημιουργία Πρότυπου Κέντρου Περίθαλψης και Επανένταξης ατόμων Μεσογειακής Φώκιας
Στο πλαίσιο της δράσης αυτής προβλέπεται η δημιουργία μιας μόνιμης υποδομής Περίθαλψης ατόμων Μεσογειακής Φώκιας με βάση ήδη υπάρχουσες προδιαγραφές οι οποίες έχουν συνταχθεί σύμφωνα με τις διεθνείς προδιαγραφές για την περίθαλψη πτερυγιοπόδων προσαρμοσμένες στις ανάγκες του συγκεκριμένου είδους. Το πρότυπο αυτό Κέντρο Περίθαλψης θα δημιουργηθεί στην Αττική έτσι ώστε να μεταφέρονται εύκολα σε αυτό ζώα από όλη την παράκτια και νησιωτική Ελλάδα, αλλά και από αυτό προς όλες τις πιθανές περιοχές επανένταξης των ζώων. Θα περιλαμβάνει όλους τους απαραίτητους για τον σκοπό του χώρους, όπως: χώρο περίθαλψης με δεξαμενή νερού και πλατφόρμα, χώρους υποδοχής «νέων ασθενών» και καραντίνας, χώρο παρασκευής τροφής, χώρους αποθήκευσης τροφής και φαρμάκων/υλικών.  Στο Κέντρο θα προβλεφθεί να υπάρχει η δυνατότητα ταυτόχρονης φιλοξενίας 3 ζώων. Η έκτασή του προβλέπεται να είναι περίπου 200 τ.μ.
</t>
  </si>
  <si>
    <t xml:space="preserve">Η δημιουργία ενός πρότυπου Κέντρου Περίθαλψης για τη μεσογειακή φώκια με δυνατότητα περίθαλψης 3 ζώων ετησίως. </t>
  </si>
  <si>
    <t>Το 1990, η MOm/ Εταιρία για τη Μελέτη και Προστασία της Μεσογειακής Φώκιας, σχεδίασε και λειτουργεί μέχρι και σήμερα το Πρόγραμμα Περίθαλψης και Επανένταξης ατόμων Μεσογειακής Φώκιας (άρρωστα, ορφανά, τραυματισμένα). Είναι το μόνο πρόγραμμα για το είδος σε παγκόσμιο που στοχεύει στην επανένταξη ατόμων του συγκεκριμένου είδους, που λειτουργεί αδιάκοπα τα τελευταία τριάντα χρόνια. Η λειτουργία της Περίθαλψης και Επανένταξης βασίζεται σε συγκεκριμένα πρωτόκολλα τα οποία έχουν βασιστεί στη διεθνή εμπειρία περίθαλψης άλλων ειδών πτερυγιοπόδων, τα οποία έχουν προσαρμοστεί κατάλληλα στις ιδιαίτερες βιολογικές ανάγκες του συγκεκριμένου είδους. Για τις ανάγκες της Περίθαλψης δημιουργήθηκε αρχικά μικρό Κέντρο Περίθαλψης στην Αλόννησο, ενώ από το 2013 δημιουργήθηκε Σταθμός Περίθαλψης στα Σπάτα Αττικής, καθώς έγινε φανερό ότι το Κέντρο Περίθαλψης εξυπηρετεί καλύτερα τον σκοπό του με το να βρίσκεται σε κεντρικό σημείο της χώρας καθώς δέχεται «ασθενείς» από όλες τις παράκτιες και νησιωτικές περιοχές της χώρας. Μέχρι σήμερα έχουν νοσηλευτεί 32 άτομα μεσογειακής φώκιας (αντιστοιχεί περίπου στο 10% του πληθυσμού του είδους στη χώρα), από τα οποία τα 17 έχουν απελευθερωθεί υγιή στο φυσικό τους περιβάλλον. Έτσι εκτιμάται ότι το πρόγραμμα Περίθαλψης έχει συνεισφέρει σημαντικά τόσο στην διατήρηση όσο και στην ανάκαμψη του είδους που παρατηρείται τα τελευταία χρόνια στην ανατολική Μεσόγειο. Η συνεισφορά αυτή έχει να κάνει τόσο με την επανεισαγωγή ατόμων στον άγριο πληθυσμό όσο και με την συμβολή στην ευαισθητοποίηση των πολιτών. Σήμερα κρίνεται ως άκρως απαραίτητο διαχειριστικό μέτρο η δημιουργία ενός πρότυπου Κέντρου Περίθαλψης για το είδος, όπως εξάλλου προβλέπεται τόσο από την «Εθνική Στρατηγική για την Προστασία της Μεσογειακής Φώκιας στην Ελλάδα, 2009-2015», όσο και από την «Περιφερειακή Στρατηγική για την Διατήρηση του είδους στη Μεσόγειο Θάλασσα».</t>
  </si>
  <si>
    <t>Εφαρμογή ποσοτικών εργαλείων για την βελτιστοποίηση της διαχείρισης και του σχεδιασμου των ζωνών προστασίας σε προστατευόμενες περιοχές</t>
  </si>
  <si>
    <t>Παπαπαύλου Κέλλη, βιολόγος - γραφείο μελετών</t>
  </si>
  <si>
    <t xml:space="preserve">Αρκετές επιστημονικές εργασίες έχουν καταδείξει ότι η πλειονότητα των αποφάσεων που λαμβάνεται για την δημιουργία ζωνών και μέτρων προστασίας  σε προστατευόμενες περιοχές βασίζονται σε εμπειρικά στοιχεία και όχι σε αντικειμενικά προσδιορισμένες παραμέτρους και σε μη αμφιλεγόμενα ποσοτικά δεδομένα τα οποία θα λαμβάνουν με στατιστικό τρόπο υπόψη την αβεβαιότητα. Σε πολλές περιπτώσεις, η χρήση της γνώμης του ειδικού (expert judgement) εισάγει επιπλέον υποκειμενισμό ο  οποίος δεν είναι εύκολο να ανυιμετωπιστεί. To γεγονός αυτό είναι ιδιαίτερα έντονο στην περίπτωση διαχείρισης ειδών που δεν εντοπίζονται σε ένα συγκεκριμένο είδος βιοτόπου (όπως για παράδειγμα οι ερωδιοί) αλλά σε πολλούς και μάλιστα ανθρπωποεπηρεαζόμενους: τέτοια είδη είναι αρκετά ερπετά και αμφίβια, η αρκούδα, το τσακάλι αλλά και πολλά μικρά θηλαστικά. Οι μετακινήσεις των μεγάλων θηλαστικών ή οι διάδρομοι σύνδεσης των διαφορετικών περιοχών μεταξύ τους για παράδειγμα σπάνια αντιμετωπίζονται με αντικειμενικά εργαλεία GIS. Στο συγκεκριμένο μέτρο προτείνεται ο επανέλεγχος των ζωνών και μέτρων προστασίας αποκλειστικά με ποσοτικά εργαλεία και με αξιόπιστα βιβλιογραφικά δεδομένα σε δύο (2) περιοχές της Ηπείρου σε είδη στόχους που θα επιλέξει η Υπηρεσία. Προτεινόμενα εργαλεία: ΜΑΧΕΝΤ, VORΤΕΧ, SPATIAL και circiutscape.org ανάλογα με την διαθεσιμότητα των δεδομένων. </t>
  </si>
  <si>
    <r>
      <t xml:space="preserve">https://circuitscape.org/, http://www.cpsg.org/our-approach/science-based-tools, </t>
    </r>
    <r>
      <rPr>
        <b/>
        <sz val="12"/>
        <color theme="1"/>
        <rFont val="Calibri"/>
        <family val="2"/>
        <charset val="128"/>
        <scheme val="minor"/>
      </rPr>
      <t>Pelletier D. et al (2014)</t>
    </r>
    <r>
      <rPr>
        <sz val="12"/>
        <color theme="1"/>
        <rFont val="Calibri"/>
        <family val="2"/>
        <scheme val="minor"/>
      </rPr>
      <t>: PLoS ONE 9(1): e84135. doi:10.1371/journal.pone.0084135,</t>
    </r>
    <r>
      <rPr>
        <b/>
        <sz val="12"/>
        <color theme="1"/>
        <rFont val="Calibri"/>
        <family val="2"/>
        <charset val="128"/>
        <scheme val="minor"/>
      </rPr>
      <t xml:space="preserve"> Tulloch A. et al (2016) </t>
    </r>
    <r>
      <rPr>
        <sz val="12"/>
        <color theme="1"/>
        <rFont val="Calibri"/>
        <family val="2"/>
        <scheme val="minor"/>
      </rPr>
      <t xml:space="preserve">https://doi.org/10.1016/j.biocon.2016.04.023, </t>
    </r>
    <r>
      <rPr>
        <b/>
        <sz val="12"/>
        <color theme="1"/>
        <rFont val="Calibri"/>
        <family val="2"/>
        <charset val="128"/>
        <scheme val="minor"/>
      </rPr>
      <t>Williams J et al (2005)</t>
    </r>
    <r>
      <rPr>
        <sz val="12"/>
        <color theme="1"/>
        <rFont val="Calibri"/>
        <family val="2"/>
        <scheme val="minor"/>
      </rPr>
      <t>: DOI: 10.1007/s10666-005-9007-5</t>
    </r>
  </si>
  <si>
    <t>50000-70000</t>
  </si>
  <si>
    <t xml:space="preserve">όπως παραπάνω για δύο περιοχές της Θεσσαλίας </t>
  </si>
  <si>
    <t>όπως παραπάνω</t>
  </si>
  <si>
    <t>40000 - 60000</t>
  </si>
  <si>
    <t>όπως παραπάνω για δύο περιοχές της Δυτικής Ελλάδας</t>
  </si>
  <si>
    <r>
      <t xml:space="preserve">Ανάδειξη της αξίας των φρυγανικών οικοσυστημάτων μέσω της μεθόδου της επιστήμης των πολιτών (citizen science)
Αφορά τον οικότοπο 5420 </t>
    </r>
    <r>
      <rPr>
        <i/>
        <sz val="10"/>
        <color rgb="FF000000"/>
        <rFont val="Arial"/>
        <family val="2"/>
        <charset val="161"/>
      </rPr>
      <t>Sarcopoterium spinosum</t>
    </r>
    <r>
      <rPr>
        <sz val="10"/>
        <color rgb="FF000000"/>
        <rFont val="Arial"/>
        <family val="2"/>
        <charset val="161"/>
      </rPr>
      <t xml:space="preserve"> phrygana)</t>
    </r>
  </si>
  <si>
    <t>400.000 ευρώ για πρόγραμμα διάρκειας 7 ετών
Ο προϋπολογισμός περιλαμβάνει το κόστος προσωπικού υποστήριξης και συντήρησης της πλατφόρμας, το κόστος ανάπτυξης της βάσης δεδομένων (εφόσον δεν υπάρχει κεντρικό portal βιοποικιλότητας), δημιουργία app για κινητά τηλέφωνα,  αρχικό ενημερωτικό υλικό και toolkit, αμοιβή ειδικών από διάφορες ομάδες για την αναγνώριση και αξιολόγηση των παρατηρήσεων, δράσεις κατάρτισης πολιτών, καθώς και τρεις εκθέσεις αξιολόγησης σε διάστημα 7 ετών.</t>
  </si>
  <si>
    <t>WWF Ελλάς</t>
  </si>
  <si>
    <t>Τα φρυγανικά οικοσυστήματα, χαρακτηριστικός οικότοπος της Ελλάδας και της Μεσογείου (5420 Sarcopoterium spinosum phryganas), καταλαμβάνουν περίπου το 15% της χώρας και είναι ιδιαίτερα πλούσια σε βιοποικιλότητα ενώ προσφέρουν και ποικίλες οικοσυστημικές υπηρεσίες. Ωστόσο συχνά η αξία τους δεν αναγνωρίζεται από το κοινό ή/και τις τοπικές αρχές με αποτέλεσμα να υπόκεινται σε αυξημένες πιέσεις μέσω αλλαγών χρήσης γης, υπερβόσκησης. Αν και η κατάστασή τους αξιολογείται ως καλή από την άλλη είναι επίσης γεγονός ότι ανάμεσα στους τύπους φυσικής κάλυψης που έχουν αλλάξει χαρακτήρα, ως πλέον θιγόμενες εμφανίζονται οι περιοχές χαμηλής βλάστησης, οι οποίες κατά κύριο λόγο απορροφούν τις πιέσεις επέκτασης της γεωργικής γης, των οικισμών και των υποδομών. Είναι σημαντικό να ευαισθητοποιηθεί το κοινό σε σχέση με την αξία των φρυγανικών οικοσυστημάτων της Ελλάδας. Η δράση περιλαμβάνει την ανάπτυξη μιας πλατφόρμας η οποια ιδανικά μπορεί να ενταχθεί σε ένα ευρύτερο portal εργαλείων citizen science και να συνδυαστει με την ανάπυξη του ελληνικού biodiversity portal όπως αναφερεται στην Εθνική Στρατηγική για τη Βιοποικιλότητα (Γενικός στόχος 1, Ειδικός στόχος 1.1). Το πρόγραμμα προβλέπει συνεργασίες με επιστημονικές εταιρίες ή και ειδικούς σε διάφορα θέματα (π.χ. βοτανικούς) οι οποίοι θα αναγνωρίζουν το υλικό των πολιτών. Μπορεί επίσης να χρησιμοποιηθεύ υλικό και τεχνογνωσία από άλλα τρέχοντα ερευνητικά προγράμματα όπως πχ η ανάπτυξη AR τεχνολογίας για την οπτική αναγνώριση φυτικών ειδών (δέντρα, θάμνοι, πόες) από το πρόγραμμα AdVeNt. Ο συνδυασμός αυτών των δεδομένων με επιπλέον υλικό που θα παράξει το πρόγραμμα θα αναδείξει την ποικιλία των φρυγανικών οικοσυστημάτων. Αποτέλεσμα της δράσης θα είναι ο μετριασμός των απειλών και η αύξηση της συμμετοχής του κοινού σε δράσεις διατήρησης και προστασίας αυτών των οικοσυστημάτων. Οι δράσεις περιλαμβάνουν • Δημιουργία υλικού για τη γνωριμία του κοινού με τα φρυγανικά οικοσυστήματα / • Δημιουργία ηλεκτρονικής πλατφόρμας όπου θα αναρτώνται οι φωτογραφίες των ειδών  / • Περιοδική (πχ ετήσια) ανάλυση δεδομένων που συλλέγονται και reporting (fact sheet με βάση το εκάστοτε ερώτημα, πχ ανάδειξη οικονομικής υπηρεσίας, όπως μελισσοκομία)</t>
  </si>
  <si>
    <r>
      <t xml:space="preserve">* Λιαρίκος, Κ., Μαραγκού, Π., &amp; Παπαγιάννης Θ. (επιμ. έκδοσης) (2012). </t>
    </r>
    <r>
      <rPr>
        <i/>
        <sz val="11"/>
        <color theme="1"/>
        <rFont val="Arial"/>
        <family val="2"/>
        <charset val="161"/>
      </rPr>
      <t>Η Ελλάδα τότε και τώρα: Διαχρονική χαρτογράφηση των καλύψεων γης, 1987-2007</t>
    </r>
    <r>
      <rPr>
        <sz val="11"/>
        <color theme="1"/>
        <rFont val="Arial"/>
        <family val="2"/>
        <charset val="161"/>
      </rPr>
      <t xml:space="preserve">. WWF Ελλάς, Αθήνα
* Pettibone, L., Vohland, K., Bonn, A., et al. (2016): </t>
    </r>
    <r>
      <rPr>
        <i/>
        <sz val="11"/>
        <color theme="1"/>
        <rFont val="Arial"/>
        <family val="2"/>
        <charset val="161"/>
      </rPr>
      <t>Citizen science for all – a guide for citizen science practitioners</t>
    </r>
    <r>
      <rPr>
        <sz val="11"/>
        <color theme="1"/>
        <rFont val="Arial"/>
        <family val="2"/>
        <charset val="161"/>
      </rPr>
      <t xml:space="preserve">. Bürger Schaffen Wissen (GEWISS) publication. German Centre for integrative Biodiversity Research (iDiv) Halle-Jena-Leipzig, Helmholtz Centre for Environmental Research (UFZ), Leipzig; Berlin-Brandenburg Institute of Advanced Biodiversity Research (BBIB), Museum für Naturkunde (MfN) – Leibniz Institute for Evolution and Biodiversity Science, Berlin. Available online at www.buergerschaffenwissen.de
* European Citizen Science Association (2015). </t>
    </r>
    <r>
      <rPr>
        <i/>
        <sz val="11"/>
        <color theme="1"/>
        <rFont val="Arial"/>
        <family val="2"/>
        <charset val="161"/>
      </rPr>
      <t>10 Principles of Citizen Science</t>
    </r>
    <r>
      <rPr>
        <sz val="11"/>
        <color theme="1"/>
        <rFont val="Arial"/>
        <family val="2"/>
        <charset val="161"/>
      </rPr>
      <t xml:space="preserve">. ECSA.
* Πρόγραμμα AdVeNt     </t>
    </r>
  </si>
  <si>
    <t>Δράσεις ενημέρωσης ευαισθητοποίησης επισκεπτών ΠΠ, όταν αυτές αποτελούν τουριστικό προορισμό</t>
  </si>
  <si>
    <t>350.000€ για 7 έτη</t>
  </si>
  <si>
    <r>
      <t>Η συνύπαρξη ανθρώπου και φύσης σε σημαντικούς οικοτόπους και ΠΠ αποτελεί προτεραιότητα για την επιτυχή διαχείριση, τη διατήρηση καθώς και για τον μακροπρόθεσμο σχεδιασμό πολιτικής, σε ό,τι συνδέεται με τον τουρισμό και την προστασία της φύσης. Το θεσμικό πλαίσιο και οι περιορισμοί σε κάθε ΠΠ, πρέπει να αποκωδικοποιούνται, να συνδέονται με στοιχεία προσαρμοζόμενης διαχείρισης (adaptive management) και να αποκτούν οικείο χαρακτήρα για τους επισκέπτες. Η τουριστική ανάπτυξη και η επιδρασή της σε σημαντικούς οικοτόπους και ενδιαιτήματα, θα πρέπει ν' αντλεί στοιχεία διαχείρισης και να συνυπολογίζει τη φέρουσα ικανότητα μιας περιοχής. Η ενημέρωση, ευ</t>
    </r>
    <r>
      <rPr>
        <sz val="11"/>
        <rFont val="Arial"/>
        <family val="2"/>
        <charset val="161"/>
      </rPr>
      <t>αισθητοποίηση, άτυπη εκπαίδευση των επισκεπτών θα μπορούσε να αποτελέσει πρόκληση για τους Αρμόδιους φορείς, τους εμπλεκομένους,  τις ΜΚΟ, τους tour operators, ώστε η διαχείριση να αποτελεί οικεία προσέγγιση για όλους. Θα μπορούσε στη δράση να περιγράφεται είτε ως μέρος της πρότασης είτε ως ανεξάρτητη πρόταση η ενημέρωση/ευαισθητοποίηση/εκπαίδευση/πρόσβαση των επιχειρηματιών τοπικά πχ θαλάσσια παρατήρηση, ξενοδόχοι κλπ</t>
    </r>
  </si>
  <si>
    <r>
      <t xml:space="preserve">* Hughes, M., Morrison-Saunders, A. (2003). Visitors attitudes towards a  modified natural attraction. </t>
    </r>
    <r>
      <rPr>
        <i/>
        <sz val="11"/>
        <color rgb="FF000000"/>
        <rFont val="Arial"/>
        <family val="2"/>
        <charset val="161"/>
      </rPr>
      <t>Society and Natural Resources</t>
    </r>
    <r>
      <rPr>
        <sz val="11"/>
        <color rgb="FF000000"/>
        <rFont val="Arial"/>
        <family val="2"/>
        <charset val="161"/>
      </rPr>
      <t xml:space="preserve"> 16, pp. 191-203                            
* Doggart, C. &amp; Doggart, N. (1996). Environmental impacts of tourism in developing countries. </t>
    </r>
    <r>
      <rPr>
        <i/>
        <sz val="11"/>
        <color rgb="FF000000"/>
        <rFont val="Arial"/>
        <family val="2"/>
        <charset val="161"/>
      </rPr>
      <t>Travel and Tourism Analyst</t>
    </r>
    <r>
      <rPr>
        <sz val="11"/>
        <color rgb="FF000000"/>
        <rFont val="Arial"/>
        <family val="2"/>
        <charset val="161"/>
      </rPr>
      <t xml:space="preserve"> 2, pp. 71-86.                                * Togridou, A., T. Hovardas and J. D. Pantis (2006).Determinants of visitors’ willingness to pay for the national marine park of Zakynthos, Greece, </t>
    </r>
    <r>
      <rPr>
        <i/>
        <sz val="11"/>
        <color rgb="FF000000"/>
        <rFont val="Arial"/>
        <family val="2"/>
        <charset val="161"/>
      </rPr>
      <t>Ecological Economics</t>
    </r>
    <r>
      <rPr>
        <sz val="11"/>
        <color rgb="FF000000"/>
        <rFont val="Arial"/>
        <family val="2"/>
        <charset val="161"/>
      </rPr>
      <t>, pp. 308-319.</t>
    </r>
  </si>
  <si>
    <t>Ενημέρωση του κοινού και των επιχειρήσεων για την ύπαρξη, χρήση και κατανάλωση πιστοποιημένων δασικών προϊόντων εντός περιοχών Natura και για συγκεκριμένους τύπους οικοτόπων (π.χ. 9110, 9130,9250, 9260, 9280, 9350)
Η δράση θα προετοιμάσει επίσης τους πολίτες ώστε μελλοντικά να προτιμούν εγχώρια δασικά προϊόντα καθώς αυτά θα προέρχονται κυρίως από δασικά συμπλέγματα που εντάσσονται σε περιοχές του δικτύου Natura 2000.</t>
  </si>
  <si>
    <t>250.000 €.
Στο ποσό περιλαμβάνονται αμοιβές, συνεργαζόμενων φορέων, έξοδα επικοινωνίας, εκδηλώσεων, ταξιδίων, συναντήσεων εργασίας και σεμιναρίων, καθώς και έκτακτα έξοδα</t>
  </si>
  <si>
    <t>Η παραγωγή πιστοποποιημένων δασικών προϊόντων και υπηρεσιών είναι πολύ σημαντική διαδικασία με πολλαπλά οφέλη για την τοπική οικονομία και την προστασία του φυσικού περιβάλλοντος. Η απουσία πιστοποιημένης δασικής παραγωγής και η εν γένει ελλιπής δασική παραγωγή στη χώρα μας έχει δημιουργήσει έλλειμμα και εισαγωγές δασικών προϊόντων. Είναι σημαντικό να δημιουργηθεί ζήτηση για πιστοποιημένα προϊόντα, ώστε η αγορά να κινηθεί για την εγχώρια παραγωγή ή τις εισαγωγές μόνο τέτοιων προϊόντων. Ενδειτικές δράσεις: 1. Προώθηση της ζήτησης και κατανάλωσης πιστοποιημένων δασικών προϊόντων μέσω συγκεκριμένης επικοινωνιακής εκστρατείας, 2. Αναγνώριση των σχετικών λογοτύπων και πρωτοκόλλων, 3. Κινητοποίηση επιχειρήσεων ώστε να υιοθετήσουν πρακτικές πιστοποίησης ή να παράγουν αντίστοιχα προϊόντα, 4. Δράσεις ώστε να αλλάξουν οι καταναλωτικές συνήθειες μεγάλων καταναλωτών χαρτιού π.χ. τράπεζες, τηλεεπικοινωνιακές επιχειρήσεις, ΔΕΗ, Υπηρεσίες ύδρευσης, δημόσιοι φορείς, 5. Απαραίτητες πολιτικές πρωτοβουλίες. 
Στόχοι του μέτρου είναι 1) η μείωση της χρήσης και κατανάλωσης μη πιστοποιημένων δασικών προϊόντων. 2) Η τόνωση του εισοδήματος των παραγωγών τέτοιων προιόντων. 3) Η ανάδειξη των πλεονεκτημάτων της πιστροποιημένης δασικής διαχείρισης για τον άνθρωπο και το φυσικό περιβάλλον. Η ενημέρωση του κοινού θα γίνει για όλα τα πιστοποιημένα προϊόντα που διακινούνται στην αγορά, ανεξάρτητα από πού προέρχονται αυτά</t>
  </si>
  <si>
    <t xml:space="preserve">Hansen, E and H Juslin, 1999, Status of Forest Certification in the UN-ECE Region, ECE/TIM/DP/14, United Nations, New York and Geneva, pp. 19, Hausman, Heidi, 2003, The Future of Certification for Rhode Island Forests and Forest Products,  Center for Environmental Studies Brown University, Thesis Advisor: Caroline A. Karp May 15, 2003.
MCPFE, 1993, Resolution H1, Helsinki, Timber, A Report by World Growth, May 2011, WWF, 2008, Illegal wood for the European market: An analysis of the EU import and export of illegal wood and related products, WWF-Germany, Frankfurt am Main. http://www.pefc.org, http://www.fsc.org, http://www.sfiprogrm.org, http://www.iso.org, Αλμπάνης, Κ., Γαλανός, Φ., Μπόσκος, Λ., 2000, Κριτήρια και Δείκτες αειφορικής διαχείρισης των δασών της Ελλάδας, Αθήνα, Υπουργείο Γεωργίας – Γ. Γραμμ. Δασών και Φυς. Περιβάλλοντος, σελ. 135., Κόλλιας, Ελ., 2012, Έρευνα της Ελληνικής Αγοράς πιστοποιημένων προϊόντων ξύλου αειφορικά διαχειριζόμενων δασών, Διδακτορική Διατριβή, Σχολή Δασολογίας και Φυσικού Περιβάλλοντος Α.Π.Θ., Τομέας Σχεδιασμού και Ανάπτυξης Φυσικών Πόρων, Εργ. Δασικής Οικονομικής, Θεσσαλονίκη, σελ. 329, A mainstream concern: FSC® Global Consumer Research Highlights (2013) - https://ic.fsc.org/download.consumer-research-2013.1425.htm 
</t>
  </si>
  <si>
    <t>Πολυκριτηριακή εκτίμηση κινδύνου πυρκαγιάς εντός περιοχών Natura 2000
Επικαιροποίηση των στοιχείων που καθορίζουν την επικινδυνότητα σε περιοχές του δικτύου Natura 2000, ώστε να υπάρξει ο κατάλληλος σχεδιασμός πρόληψης και ορθή ιεράρχηση αναγκών και δράσεων. Ανάπτυξη σχετικών εργαλείων ιεράρχησης προληπτικών μέτρων. Κύριο παραδοτέο η παραγωγή ενός πιλοτικού πολυκριτιριακού εργαλείου GIS που θα συνδέει τον σχεδιασμό πρόληψης σε τοπικό επίπεδο με την εκτίμηση κινδύνου</t>
  </si>
  <si>
    <t xml:space="preserve">Η τελευταία εκτίμηση των περιοχών που έχουν κηρυχθεί επικίνδυνες για την εκδήλωση δασικών πυρκαγιών πραγματοποιήθηκε με το Π.Δ. 575 (ΦΕΚ Α΄ 157/9-7-1980). Έκτοτε δεν έχει υπάρξει σχετική επικαιροποίηση. Μέχρι στιγμής η επικινδυνότητα λαμβάνει υπόψη μόνο τις τρέχουσες καιρικές συνθήκες, τη διαθεσιμότητα μέσων και υποδομών και το ρίσκο για τον άνθρωπο και τους οικισμούς. Δεν υπάρχει καμιά εκτίμηση που να συνυπολογίζει τη βιοποικιλότητα, τις οικοσυστημικές υπηρεσίες, την καύσιμη ύλη κτλ.  Η αποτελεσματική πρόληψη απαιτεί καλό σχεδιασμό και μέτρα που θα λαμβάνουν υπόψη μια σύνθετη γνωση για τις πυρκαγιές ανά περιοχή.Υπάρχει σαφέστατα ανάγκη για μια σύγχρονη, πολυκριτηριακή ανάλυση της επικινδυνότητας σε προστατευόμενες περιοχές με τη χρήση σύγχρονων κριτηρίων και τις νέες συνθήκες που δημιουργεί η κλιματική αλλαγή. Τα κριτήρια θα είναι ποσοτικά (π.χ. % δασικής κάλυψης, επιφάνεια, % απειλούμενων ειδών, καύσιμη ύλη, υγρασία κάυσιμης ύλης, δίκτυα ηλεκτρισμού) και ποιοτικά (π.χ. ύπαρξη σχεδίου πρόληψης, καθεστώς προστασίας, χρήσεις γης, πρόσβαση, οικοσυστημικές υπηρεσίες). Η ανάλυση ποιοτικών και ποσοτικών κριτηρίων μέσω του εργαλείου GIS που θα παραχθεί θα αναδείξει την επικινδυνότητα και στη συνέχεια τα απαραίτητα μέτρα πρόληψης για την μείωση της επικινδυνότητας σε συγκεκριμένες περιοχές. Αυτό θα βοηθήσει στην καλύτερη και δικαιότερη κατανομή κονδυλίων για την αντιμετώπιση πυρκαγιών, στην εξακρίβωση πραγματικών αναγκών και στην μείωση της έκτασης και της έντασης των περιστατικών. Ενδεικτικές δράσεις: 1. Έρευνα σχετικής βιβλιογραφίας και καλών πρακτικών, 2. Συλλογή σχετικών δεδομένων για περιοχές Natura 2000, 3. Ανάπτυξη μελετών περίπτωσης δασικών πυρκαγιών σε περιοχές Natura 2000, 4. Συλλογή δεδομένων για είδη χλωρίδας και πανίδας, 5. Συλλογή ποιοτικών και ποσοτικών στοιχείων για τα κριτήρια, 6. Υιοθέτηση κριτηρίων για την ανάλυση επικινδυνότητας, 7. Προετοιμασία χαρτών επικινδυνότητας ως παράγωγο του εργαλείου GIS, 8. Παρουσίαση και εφαρμογή των παραδοτέων σε τοπικό επίπεδο. </t>
  </si>
  <si>
    <t>Εκπόνηση ερευνητικής δραστηριότητας πεδίου για την εκτίμηση και τον προσδιορισμό της αφθονίας και της εξάπλωσης και των κρίσιμων ενδιαιτημάτων των κητωδών μέσω οπτικής και ακουστικής παρατήρησης με θαλάσσιο ερευνητικό σκάφος εντός θαλάσσιων περιοχών NATURA 2000 και στις ευρύτερες περιοχές λαμβάνοντας υπόψη τα IMMAs. Προκειμένου να ληφθούν αποτελεσματικά μέτρα διατήρησης για τα παραπάνω είδη είναι απαραίτητο να συγκεντρωθούν ακριβή δεδομένα για την αφθονία και την εξάπλωσή τους εντός του Δικτύου NATURA 2000, αλλά και εκτός αυτού.</t>
  </si>
  <si>
    <r>
      <t>Τα κητώδη που καταγραφονται στις ελληνικές θάλασσες ειναι όλα κοινοτικού ενδιαφέροντος, με 2 (</t>
    </r>
    <r>
      <rPr>
        <i/>
        <sz val="11"/>
        <rFont val="Arial"/>
        <family val="2"/>
        <charset val="161"/>
      </rPr>
      <t>Phocoena phocoena</t>
    </r>
    <r>
      <rPr>
        <sz val="11"/>
        <rFont val="Arial"/>
        <family val="2"/>
        <charset val="161"/>
      </rPr>
      <t xml:space="preserve"> και </t>
    </r>
    <r>
      <rPr>
        <i/>
        <sz val="11"/>
        <rFont val="Arial"/>
        <family val="2"/>
        <charset val="161"/>
      </rPr>
      <t>Tursiops truncatus</t>
    </r>
    <r>
      <rPr>
        <sz val="11"/>
        <rFont val="Arial"/>
        <family val="2"/>
        <charset val="161"/>
      </rPr>
      <t>) να περιλαμβάνονται στο Παρ. ΙΙ της 92/43/ΕΚ, ενώ τα υπόλοιπα 6 (</t>
    </r>
    <r>
      <rPr>
        <i/>
        <sz val="11"/>
        <rFont val="Arial"/>
        <family val="2"/>
        <charset val="161"/>
      </rPr>
      <t>Physeter macrocephalus, Ziphius cavirostris, Delphnus delphis, Grampus griseus, Stenella coeruleoalba</t>
    </r>
    <r>
      <rPr>
        <sz val="11"/>
        <rFont val="Arial"/>
        <family val="2"/>
        <charset val="161"/>
      </rPr>
      <t>) στο Παρ. ΙV της 92/43/ΕΚ. Επιπλέον, σύμφωνα με τις μεσογειακές αξιολογήσεις της IUCN για τα είδη αυτά η κάτασταση διατήρησης τους είναι ως εξής: Φυσητήρας (EN) Κινδυνεύον, Κοινό Δελφίνι (ΕΝ) Κινδυνεύον, Φώκαινα (EN) Κινδυνεύον, Ζωνοδέλφινο (VU) Τρωτό, Ζιφιός (VU) Τρωτό, Ρινοδέλφινο (VU) Τρωτό, ενώ για το Γκριζοδέλφινο (DD) τα δεδομένα δεν είναι αρκετά για την αξιολόγηση της κατάστασής του. Τα υπάρχοντα επιστημονικά στοιχεία αφορούν το μεγαλύτερο μέρος του Ιονίου πελάγους, το νότιο και δυτικό τμήμα της Ελληνικής Τάφρου και τον Κορινθιακό κόλπο, ενώ τα μεγαλύτερα κενά γνώσης αφορούν στα ανοικτά της Ελληνικής Τάφρου και στις περιοχές του Αιγαίου Πελάγους. Επίσης τα υπάρχοντα δεδομένα αφορούν μόνο την καλοκαιρινή περίοδο και συνεπώς απαιτείται επέκταση των μελετών καθ' όλη τη διάρκεια του έτους. Μέσω αυτής της ερευνητικής δράσης θα είναι δυνατόν να τεθούν Ικανοποιητικές Τιμές Αναφοράς (FRVs) και Στόχοι Διατήρησης (CO) σε Εθνικό επίπεδο για όλα τα είδη των κητωδών που περιλαμβάνονται στα παραρτήματα της 92/43/EK και φιλοξενούνται στις ελληνικές θάλασσες και για τα οποία έχουν χαρακτηριστεί θαλάσσιες περιοχές Natura 2000. H εκτίμηση του κόστος βασίζεται στην ενοικίαση του ερευνητικού σκάφους, καύσιμα και αναλώσιμα, απαραίτητο εξοπλισμό, και την αμοιβή των ερευνητών για την εκπόνηση 2 αποστολων/έτος για 3 έτη.</t>
    </r>
  </si>
  <si>
    <t xml:space="preserve">* Μελέτη και αξιολόγηση της κατάστασης διατήρησης θαλάσσιων τύπων οικοτόπων και ειδών κοινοτικού ενδιαφέροντος στην Ελλάδα (2015), 
* NOTARBARTOLO DI SCIARA G., BEARZI G. (2010). National Strategy and Action Plan for the conservation of cetaceans in Greece, 2010-2015. Initiative for the Conservation of Cetaceans in Greece, Athens. 55 pp., https://www.marinemammalhabitat.org/imma-eatlas/, 
* ΛΕΓΑΚΙΣ, Α. &amp; ΜΑΡΑΓΚΟΥ, Π. 2009. Το Κόκκινο Βιβλίο των Απειλούμενων Ζώων της Ελλάδας. Ελληνική Ζωολογική Εταιρεία. Αθήνα. 
* Κόκκινη Λίστα της Διεθνούς Ένωσης για τη Διατήρηση της Φύσης (IUCN Red List of Threatened Species,www.iucnredlist.org)
</t>
  </si>
  <si>
    <t xml:space="preserve">Εκπόνηση ερευνητικών δράσεων για την πλήρη ταυτοποίηση και καταγραφή των ανθρωπογενών πιέσεων που δέχονται τα κητώδη εντός των περιοχών NATURA 2000 και ειδικά των απειλών που συνδεονται με αλιευτικές δραστηριοτήτες με έμφαση στα μικρά κητώδη και είδη κοινοτικού ενδιαφέροντος που βρίσκονται στο παράρτημα ΙΙ της 92/43/ΕΚ (ρινοδέλφινο, φώκαινα) μέσω συνεντέυξεων με αλιείς και νεκροψίες σε εκβρασμένα άτομα. Προκειμένου να ληφθούν αποτελεσματικά μέτρα διατήρησης για τα παραπάνω είδη είναι απαραίτητο να συγκεντρωθούν ακριβή δεδομένα για την ένταση και τις επιπτώσεις των ανθρωπογενών απειλών και δή της αλιείας έτσι ώστε να ληφθούν αποτελεσματιά μέτρα διατήρησης των ειδών χαρακτηρισμού και κοινοτικού ενδιαφέροντος. </t>
  </si>
  <si>
    <r>
      <t xml:space="preserve">Σύμφωνα με την πιο πρόσφατη επιστημονική βιβλιογραφία το σύνολο των άμεσων απειλών και πιέσεων που υφίστανται τα κητώδη είναι ανθρωπογενείς. Συνοπτικά και σύμφωνα με την Εθνική Στρατηγική για την προστασία των Κητωδών των Ελληνικών Θαλασσών αυτές είναι οι εξής: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Εξαιτίας αυτών των απειλών, οι μεσογειακές αξιολογήσεις της IUCN για τη κατάσταση διατήρησης των μικρών κητωδών είναι ιδιαίτερα προβληματικές: Κοινό Δελφίνι (ΕΝ) Κινδυνεύον, Φώκαινα (EN) Κινδυνεύον, Ζωνοδέλφινο (VU) Τρωτό, Ρινοδέλφινο (VU) Τρωτό, ενώ για το Γκριζοδέλφινο (DD) τα δεδομένα δεν είναι αρκετά για την αξιολόγηση της κατάστασής του. Επιπλεόν η αλιεία έχει αναγνωριστεί τόσο σε διεθνές, ευρωπαϊκό, μεσογειακό, όσο και εθνικό επίπεδο σαν μία σημαντικότατη απειλή που αντιμετωπίζουν τα μικρά κητώδη. Λαμβάνοντας υπόψη τα παραπάνω είναι επιτακτικό να υλοποιηθεί μία ενδελεχής έρευνα πεδίου όπως η προτεινόμενη προκειμένου να γίνει μία πλήρης ανάλυση, προσδιορισμός και ποσοτικοποίηση των απειλών και ειδικά αυτών που σχετίζονται με την αλιεία στο ευρυτερο Θρακικό Πέλαγος, όπου σημειωτέον έχουν προσφάτως χαρακτηριστεί νέες θαλάσσιες περιοχές Natura 2000 ειδικά για τα είδη </t>
    </r>
    <r>
      <rPr>
        <i/>
        <sz val="11"/>
        <rFont val="Arial"/>
        <family val="2"/>
        <charset val="161"/>
      </rPr>
      <t>Phocoena phocoena</t>
    </r>
    <r>
      <rPr>
        <sz val="11"/>
        <rFont val="Arial"/>
        <family val="2"/>
        <charset val="161"/>
      </rPr>
      <t xml:space="preserve"> και </t>
    </r>
    <r>
      <rPr>
        <i/>
        <sz val="11"/>
        <rFont val="Arial"/>
        <family val="2"/>
        <charset val="161"/>
      </rPr>
      <t>Tursiops truncatus</t>
    </r>
    <r>
      <rPr>
        <sz val="11"/>
        <rFont val="Arial"/>
        <family val="2"/>
        <charset val="161"/>
      </rPr>
      <t>, τα οποία είναι είδη κοινοτικού ενδιαφέροντος και καταγράφονται στο παράρτημα ΙΙ της 92/43/ΕΚ. Τα θαλάσσια θηλαστικά κινδυνεύουν από την τυχαία παγίδευση σε αλιευτικά εργαλεία, την ηθελημένη θανάτωσή τους από ψαράδες για λόγους αντεκδίκησης, και τη μείωση της τροφής του εξαιτίας της υπεραλίευσης, ενώ ο αλιευτικός κλάδος επιβαρύνεται κυρίως οικονομικά από την καταστροφή και ανάγκη επιδιόρθωσης των αλιευτικών εργαλείων από τα θαλάσσια θηλαστικά και από τη μείωση της ποιότητας/ποσότητας των αλιευμάτων λόγω κατανάλωσης τους από δελφίνια. Η εκτίμηση του κόστους βασίζεται σε επιτόπια επίσκεψη ερευνητών σε 20 λιμάνια και την εκπόνηση έρευνας μέσω ερωτηματολογίων καθώς και την εκπόνηση 100 νεκροψιών/χρόνο στο ευρύτερο Θρακικό Πέλαγος (αμοιβές ερευνητών, κόστη ταξιδίων, μεταφοράς υλικών, ανάλυσης δειγμάτων, εξοπλισμό/συντήρηση δειγμάτων).</t>
    </r>
  </si>
  <si>
    <t>*Μελέτη και αξιολόγηση της κατάστασης διατήρησης θαλάσσιων τύπων οικοτόπων και ειδών κοινοτικού ενδιαφέροντος στην Ελλάδα (2015), 
*ΛΕΓΑΚΙΣ, Α. &amp; ΜΑΡΑΓΚΟΥ, Π. 2009. Το Κόκκινο Βιβλίο των Απειλούμενων Ζώων της Ελλάδας. Ελληνική Ζωολογική Εταιρεία. Αθήνα. 
*Κόκκινη Λίστα της Διεθνούς Ένωσης για τη Διατήρηση της Φύσης (IUCN Red List of Threatened Species,www.iucnredlist.org), 
*NOTARBARTOLO DI SCIARA G., BEARZI G. (2010). National Strategy and Action Plan for the conservation of cetaceans in Greece, 2010-2015. Initiative for the Conservation of Cetaceans in Greece, Athens. 55 pp., https://www.marinemammalhabitat.org/imma-eatlas/</t>
  </si>
  <si>
    <t xml:space="preserve">Εκπόνηση ερευνητικών δράσεων εκτίμησης, αξιολόγησης, χαρτογράφησης της ηχητικής κατάστασης του θαλάσσιου περιβάλλοντος και του ανθρωπογενούς ήχου που προκαλείται από την ναυτιλία, τις σεισμικές έρευνες, τις στρατιωτικές ασκήσεις που εκτελλούνται στην περιοχή. Ο ανθρωπογενής ήχος αποτελεί σημαντική απειλή για τα κητώδη, και η αλληλεπίδρασή των ειδών με τις πηγές παραγωγής του, την έντασή του (ειδικά των 2 ειδών που επηρεάζονται από την από την έταση, ισχύ κλπ του ηχητικού περιβάλλοντος, ζιφιός και φυσητήρας) έχει σε συγκεκριμένες περιπτώσεις θανατηφόρα αποτελέσματα. Προκειμένου να σχεδιαστούν χωρικά και άλλα αποτελεσματικά μέτρα περιορισμού των αρνητικών συνεπειών του ανθρωπογενούς υποθαλάσσιου θορύβου και να υλοποιηθούν σχετικές δράσεις  διατήρησης για τα παραπάνω είδη είναι απαραίτητο να συγκεντρωθούν ακριβή δεδομένα για την ένταση της συγκεκριμένης απειλής και για τις επιπτώσεις της. </t>
  </si>
  <si>
    <t>Σύμφωνα με την Εθνική Στρατηγική για την προστασία των Κητωδών των Ελληνικών Θαλασσών αυτές είναι οι εξής: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Εξαιτίας αυτών των απιελών, οι μεσογειακές αξιολογήσεις της IUCN για τη κατάσταση των μικρών κητωδών είναι ιδιαίτερα προβληματικές: Κοινό Δελφίνι (ΕΝ) Κινδυνεύον, Φώκαινα (EN) Κινδυνεύον, Ζωνοδέλφινο (VU) Τρωτό, Ρινοδέλφινο (VU) Τρωτό, ενώ για το Γκριζοδέλφινο (DD) τα δεδομένα δεν είναι αρκετά για την αξιολόγηση της κατάστασής του. Σύμφωνα με την παγκόσμια βιβλιογραφία, ο υποθαλάσσιος θόρυβος από μεγάλα πλοία, οι στρατιωτικές επιχειρήσεις, και οι σεισμικές δονήσεις για τον εντοπισμό κοιτασμάτων υδρογονανθράκων αποτελεί μια σημαντική απειλή για τα κητώδη, ενώ έχει αποδεχτεί ότι ειδικά σε κάποια είδη όπως ο ζιφιός και ο φυσητήρας η ηχητική ρύπανση μπορεί να έχει εως και θανατηφώρες επιπτώσεις (πχ. χάνουν την ακοή τους ή εγκαταλείπουν περιοχές αναπαραγωγής ή πεδία τροφοληψίας). Σύμφωνα με την ευρωπαική νομοθεσία (Οδηγία Πλαίσιο για την Θαλάσσια Στρατηγική , ΟΠΘΣ, 2008/56/EC)) ο θόρυβος συμπεριλαμβάνεται στον Περιγραφέα D11: "Υποθαλάσσιος θόρυβος»: Η εισαγωγή ενέργειας, συμπεριλαμβανομένου και του υποθαλάσσιου θορύβου, βρίσκεται σε επίπεδα που δεν επηρεάζει δυσμενώς το θαλάσσιο περιβάλλον." Το θαλάσσιο περιβάλλον θεωρείται ότι επιτυγχάνει το ΚΠΚ όταν οι παλμικοί ήχοι (impulsive sounds) υψηλής, μέσης και χαμηλής συχνότητας που παράγονται μέσα στο θαλάσσιο περιβάλλον από ανθρώπινες δραστηριότητες (π.χ. ναυσιπλοΐα, υποθαλάσσια έρευνα για υδρογονάνθρακες) δεν έχουν αρνητικές επιπτώσεις σε ευάλωτες ομάδες θαλάσσιων οργανισμών (key functional groups), όπως π.χ. τα κητώδη, ώστε να απειλείται η ζωή τους ή να εμποδίζεται η αναπαραγωγή τους. Και όταν, οι συνεχείς ήχοι χαμηλής συχνότητας (continuous low frequency sounds) που παράγονται μέσα στο θαλάσσιο περιβάλλον από ανθρώπινες δραστηριότητες δεν θέτουν σε κίνδυνο ευάλωτες ομάδες θαλάσσιων οργανισμών. Επομένως η συστηματική καταγραφή των 2 ειδών ήχου και η διαχείρηση τους θα συμβάλει στην επίτευξη της ΚΠΚ και είναι υποχρέωση της χώρας να λάβει μέτρα για τη μείωση του επιπέδου τους. Το εκτιμώμενο κόστος περιλαμβάνει την εγκατάσταση, λειτουργία και συντήρηση σταθμών καταγραφής του ηχητικού υποθαλάσσιου περιβάλλοντος, αγορά εξοπλισμού, και αμοιβές ερευνητών για την ανάλυση των δεδομένων.</t>
  </si>
  <si>
    <t xml:space="preserve">* Commission Decision 2010/477/EU on criteria and methodological standards on good environmental status (GES) of marine waters,
* Commission Decision 2017/848/EU. https://www.marinemammalhabitat.org/portfolio-item/hellenic-trench/,
* Frantzis, A. 2015. Short report on the mass stranding of Cuvier’s beaked whales that occurred on the 1st of April 2014 in South Crete, Greece, during naval exercises. FINS 6.1, 10-11. (The Newsletter of ACCOBAMS). 
* Maglio, Alessio &amp; Pavan, Gianni &amp; Castellote, Manuel &amp; Frey, Silvia. (2016). Overview of the Noise Hotspots in the ACCOBAMS Area, Part I - Mediterranean Sea. 10.13140/RG.2.1.2574.8560/1. </t>
  </si>
  <si>
    <t>Εκπόνηση ερευνητικών δράσεων εκτίμησης, αξιολόγησης, χαρτογράφησης της ηχητικής κατάστασης του θαλάσσιου περιβάλλοντος και του ανθρωπογενούς ήχου που προκαλείται από την ναυτιλία, τις σεισμικές έρευνες, τις στρατιωτικές ασκήσεις που εκτελλούνται στην περιοχή. Ο ανθρωπογενής ήχος αποτελεί σηαμντική απειλή για τα κητώδη, και η αλληλεπίδρασή των ειδών με τις πηγές παραγωγής του, την έντασή του (ειδικά των 2 ειδών που επηρεάζονται από την ένταση, ισχύ κλπ του ηχητικού περιβάλλοντος, ζιφιός και φυσητήρας) έχει σε συγκεκριμένες περιπτώσεις θανατηφόρα αποτελέσματα. Προκειμένου να σχεδιαστούν χωρικά και άλλα αποτελεσματικά μέτρα περιορισμού των αρνητικών συνεπειών του ανθρωπογενούς υποθαλάσσιου θορύβου και να υλοποιηθούν σχετικές δράσεις  διατήρησης για τα παραπάνω είδη είναι απαραίτητο να συγκεντρωθούν ακριβή δεδομένα για την ένταση της συγκεκριμένης απειλής και για τις επιπτώσεις της.</t>
  </si>
  <si>
    <t>Σύμφωνα με την Εθνική Στρατηγική για την προστασία των Κητωδών των Ελληνικών Θαλασσών αυτές είναι οι εξής: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Εξαιτίας αυτών των απιελών, οι μεσογειακές αξιολογήσεις της IUCN για τη κατάσταση των μικρών κητωδών είναι ιδιαίτερα προβληματικές: Κοινό Δελφίνι (ΕΝ) Κινδυνεύον, Φώκαινα (EN) Κινδυνεύον, Ζωνοδέλφινο (VU) Τρωτό, Ρινοδέλφινο (VU) Τρωτό, ενώ για το Γκριζοδέλφινο (DD) τα δεδομένα δεν είναι αρκετά για την αξιολόγηση της κατάστασής του. Σύμφωνα με την παγκόσμια βιβλιογραφία, ο υποθαλάσσιος θόρυβος από μεγάλα πλοία, οι στρατιωτικές επιχειρήσεις, και οι σεισμικές δονήσεις για τον εντοπισμό κοιτασμάτων υδρογονανθράκων αποτελεί μια σημαντική απειλή για τα κητώδη, ενώ έχει αποδεχτεί ότι ειδικά σε κάποια είδη όπως ο ζιφιός και ο φυσητήρας η ηχητική ρύπανση μπορεί να έχει εως και θανατηφώρες επιπτώσεις (πχ. χάνουν την ακοή τους ή εγκαταλείπουν περιοχές αναπαραγωγής ή πεδία τροφοληψίας). Σύμφωνα με την ευρωπαική νομοθεσία (Οδηγία Πλαίσιο για την Θαλάσσια Στρατηγική , ΟΠΘΣ, 2008/56/EC)) ο θόρυβος συμπεριλαμβάνεται στον Περιγραφέα D11: "Υποθαλάσσιος θόρυβος»: Η εισαγωγή ενέργειας, συμπεριλαμβανομένου και του υποθαλάσσιου θορύβου, βρίσκεται σε επίπεδα που δεν επηρεάζει δυσμενώς το θαλάσσιο περιβάλλον." Το θαλάσσιο περιβάλλον θεωρείται ότι επιτυγχάνει το ΚΠΚ όταν οι παλμικοί ήχοι (impulsive sounds) υψηλής, μέσης και χαμηλής συχνότητας που παράγονται μέσα στο θαλάσσιο περιβάλλον από ανθρώπινες δραστηριότητες (π.χ. ναυσιπλοΐα, υποθαλάσσια έρευνα για υδρογονάνθρακες) δεν έχουν αρνητικές επιπτώσεις σε ευάλωτες ομάδες θαλάσσιων οργανισμών (key functional groups), όπως π.χ. τα κητώδη, ώστε να απειλείται η ζωή τους ή να εμποδίζεται η αναπαραγωγή τους. Και όταν, οι συνεχείς ήχοι χαμηλής συχνότητας (continuous low frequency sounds) που παράγονται μέσα στο θαλάσσιο περιβάλλον από ανθρώπινες δραστηριότητες δεν θέτουν σε κίνδυνο ευάλωτες ομάδες θαλάσσιων οργανισμών. Επομένως η συστηματική καταγραφή των 2 ειδών ήχου και η διαχείρηση τους θα συμβάλει στην επίτευξη της ΚΠΚ και είναι υποχρέωση της χώρας να λάβει μέτρα για τη μείωση του επιπέδου τους. Το εκτιμώμενο κόστος περιλαμβάνει την εγκατάσταση, λειτουργία και συντήρηση σταθμών καταγραφής του ηχητικού υποθαλάσσιου περιβάλλοντος, αγορά εξοπλισμού, και αμοιβές ερευνητών για την ανάλυση των δεδομένων</t>
  </si>
  <si>
    <t xml:space="preserve">* Commission Decision 2010/477/EU on criteria and methodological standards on good environmental status (GES) of marine waters, 
* Commission Decision 2017/848/EU. https://www.marinemammalhabitat.org/portfolio-item/hellenic-trench/, 
* Frantzis, A. 2015. Short report on the mass stranding of Cuvier’s beaked whales that occurred on the 1st of April 2014 in South Crete, Greece, during naval exercises. FINS 6.1, 10-11. (The Newsletter of ACCOBAMS). 
* Maglio, Alessio &amp; Pavan, Gianni &amp; Castellote, Manuel &amp; Frey, Silvia. (2016). Overview of the Noise Hotspots in the ACCOBAMS Area, Part I - Mediterranean Sea. 10.13140/RG.2.1.2574.8560/1. </t>
  </si>
  <si>
    <t xml:space="preserve">Εκπόνηση ερευνητικών δράσεων εκτίμησης, αξιολόγησης, χαρτογράφησης της ηχητικής κατάστασης του θαλάσσιου περιβάλλοντος και του ανθρωπογενούς ήχου που προκαλείται από την ναυτιλία, τις σεισμικές έρευνες, τις στρατιωτικές ασκήσεις που εκτελλούνται στην περιοχή. Ο ανθρωπογενής ήχος αποτελεί σηαμντική απειλή για τα κητώδη, και η αλληλεπίδρασή των ειδών με τις πηγές παραγωγής του, την έντασή του (ειδικά των 2 ειδών που επηρεάζονται από την ένταση, ισχύ κλπ του ηχητικού περιβάλλοντος, ζιφιός και φυσητήρας) έχει σε συγκεκριμένες περιπτώσεις θανατηφόρα αποτελέσματα. Προκειμένου να σχεδιαστούν χωρικά και άλλα αποτελεσματικά μέτρα περιορισμού των αρνητικών συνεπειών του ανθρωπογενούς υποθαλάσσιου θορύβου και να υλοποιηθούν σχετικές δράσεις  διατήρησης για τα παραπάνω είδη είναι απαραίτητο να συγκεντρωθούν ακριβή δεδομένα για την ένταση της συγκεκριμένης απειλής και για τις επιπτώσεις της. </t>
  </si>
  <si>
    <t>Σύμφωνα με την Εθνική Στρατηγική για την προστασία των Κητωδών των Ελληνικών Θαλασσών αυτές είναι οι εξής: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Εξαιτίας αυτών των απιελών, οι μεσογειακές αξιολογήσεις της IUCN για τη κατάσταση των μικρών κητωδών είναι ιδιαίτερα προβληματικές: Κοινό Δελφίνι (ΕΝ) Κινδυνεύον, Φώκαινα (EN) Κινδυνεύον, Ζωνοδέλφινο (VU) Τρωτό, Ρινοδέλφινο (VU) Τρωτό, ενώ για το Γκριζοδέλφινο (DD) τα δεδομένα δεν είναι αρκετά για την αξιολόγηση της κατάστασής του. Σύμφωνα με την παγκόσμια βιβλιογραφία, ο υποθαλάσσιος θόρυβος από μεγάλα πλοία, οι στρατιωτικές επιχειρήσεις, και οι σεισμικές έρευνες για τον εντοπισμό κοιτασμάτων υδρογονανθράκων αποτελούν σημαντικές απειλές για τα κητώδη, ενώ έχει αποδεχτεί ότι ειδικά σε κάποια είδη όπως ο ζιφιός και ο φυσητήρας η ηχητική ρύπανση μπορεί να έχει εως και θανατηφώρες επιπτώσεις (πχ. χάνουν την ακοή τους ή εγκαταλείπουν περιοχές αναπαραγωγής ή πεδία τροφοληψίας). Σύμφωνα με την ευρωπαική νομοθεσία (Οδηγία Πλαίσιο για την Θαλάσσια Στρατηγική , ΟΠΘΣ, 2008/56/EC) ο θόρυβος συμπεριλαμβάνεται στον Περιγραφέα D11: "Υποθαλάσσιος θόρυβος»: Η εισαγωγή ενέργειας, συμπεριλαμβανομένου και του υποθαλάσσιου θορύβου, βρίσκεται σε επίπεδα που δεν επηρεάζει δυσμενώς το θαλάσσιο περιβάλλον." Το θαλάσσιο περιβάλλον θεωρείται ότι επιτυγχάνει το ΚΠΚ όταν οι παλμικοί ήχοι (impulsive sounds) υψηλής, μέσης και χαμηλής συχνότητας που παράγονται μέσα στο θαλάσσιο περιβάλλον από ανθρώπινες δραστηριότητες (π.χ. ναυσιπλοΐα, υποθαλάσσια έρευνα για υδρογονάνθρακες) δεν έχουν αρνητικές επιπτώσεις σε ευάλωτες ομάδες θαλάσσιων οργανισμών (key functional groups), όπως π.χ. τα κητώδη, ώστε να απειλείται η ζωή τους ή να εμποδίζεται η αναπαραγωγή τους. Και όταν, οι συνεχείς ήχοι χαμηλής συχνότητας (continuous low frequency sounds) που παράγονται μέσα στο θαλάσσιο περιβάλλον από ανθρώπινες δραστηριότητες δεν θέτουν σε κίνδυνο ευάλωτες ομάδες θαλάσσιων οργανισμών. Επομένως η συστηματική καταγραφή των 2 ειδών ήχου και η διαχείρηση τους θα συμβάλει στην επίτευξη της ΚΠΚ και είναι υποχρέωση της χώρας να λάβει μέτρα για τη μείωση του επιπέδου τους. Το εκτιμώμενο κόστος περιλαμβάνει την εγκατάσταση, λειτουργία και συντήρηση σταθμών καταγραφής του ηχητικού υποθαλάσσιου περιβάλλοντος, αγορά εξοπλισμού, και αμοιβές ερευνητών για την ανάλυση των δεδομένων</t>
  </si>
  <si>
    <t xml:space="preserve">Commission Decision 2010/477/EU on criteria and methodological standards on good
environmental status (GES) of marine waters, Commission Decision 2017/848/EU. https://www.marinemammalhabitat.org/portfolio-item/hellenic-trench/, Frantzis, A. 2015. Short report on the mass stranding of Cuvier’s beaked whales that occurred on the 1st of April 2014 in South Crete, Greece, during naval exercises. FINS 6.1, 10-11. (The Newsletter of ACCOBAMS). Maglio, Alessio &amp; Pavan, Gianni &amp; Castellote, Manuel &amp; Frey, Silvia. (2016). Overview of the Noise Hotspots in the ACCOBAMS Area, Part I - Mediterranean Sea. 10.13140/RG.2.1.2574.8560/1. </t>
  </si>
  <si>
    <t>Σύμφωνα με την Εθνική Στρατηγική για την προστασία των Κητωδών των Ελληνικών Θαλασσών αυτές είναι οι εξής: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Εξαιτίας αυτών οι μεσογειακές αξιολογήσεις της IUCN για τα μικρά κητώδη είναι ιδιαίτερα προβληματικές: Κοινό Δελφίνι (ΕΝ) Κινδυνεύον, Φώκαινα (EN) Κινδυνεύον, Ζωνοδέλφινο (VU) Τρωτό, Ρινοδέλφινο (VU) Τρωτό, ενώ για το Γκριζοδέλφινο (DD) τα δεδομένα δεν είναι αρκετά για την αξιολόγηση της κατάστασής του. Σύμφωνα με την παγκόσμια βιβλιογραφία ο υποθαλάσσιος θόρυβος από μεγάλα πλοία, οι στρατιωτικές επιχειρήσεις, οι σεισμικές δονήσεις για τον εντοπισμό κοιτασμάτων υδρογονανθράκων αποτελεί μια σημαντική απειλή για τα κητώδη ενώ έχει αποδεχτεί ότι ειδικά σε κάποια είδη όπως ο ζιφιός και ο φυσητήρας η ρύπανση μπορεί να έχει εως και θανατηφώρες επιπτώσεις (πχ. χάνουν την ακοή τους ή εγκαταλείπουν περιοχές αναπαραγωγής ή πεδία τροφοληψίας). Σύμφωνα με την ευρωπαική νομοθεσία (Οδηγία Πλαίσιο για την Θαλάσσια Στρατηγική (ΟΠΘΣ, 2008/56/EC)) ο θόρυβος συμπεριλαμβάνεται στον Περιγραφέα D11: "Υποθαλάσσιος θόρυβος»: Η εισαγωγή ενέργειας, συμπεριλαμβανομένου και του υποθαλάσσιου θορύβου, βρίσκεται σε επίπεδα που δεν επηρεάζει δυσμενώς το θαλάσσιο περιβάλλον." Το θαλάσσιο περιβάλλον θεωρείται ότι επιτυγχάνει το ΚΠΚ όταν οι παλμικοί ήχοι (impulsive sounds) υψηλής, μέσης και χαμηλής συχνότητας που παράγονται μέσα στο θαλάσσιο περιβάλλον από ανθρώπινες δραστηριότητες (π.χ. ναυσιπλοΐα, υποθαλάσσια έρευνα για υδρογονάνθρακες) δεν έχουν αρνητικές επιπτώσεις σε ευάλωτες ομάδες θαλάσσιων οργανισμών (key functional groups), όπως π.χ. τα κητώδη, ώστε να απειλείται η ζωή τους ή να εμποδίζεται η αναπαραγωγή τους. Και όταν, οι συνεχείς ήχοι χαμηλής συχνότητας (continuous low frequency sounds) που παράγονται μέσα στο θαλάσσιο περιβάλλον από ανθρώπινες δραστηριότητες δεν θέτουν σε κίνδυνο ευάλωτες ομάδες θαλάσσιων οργανισμών. Επομένως η συστηματική καταγραφή των 2 ειδών ήχου και η διαχείριση τους θα συμβάλει στην επίτευξη της ΚΠΚ και είναι υποχρέωση της χώρας να λάβει μέτρα για τη μείωση του επιπέδου τους. Το εκτιμώμενο κόστος περιλαμβάνει την εγκατάσταση, λειτουργία και συντήρηση σταθμών καταγραφής του ηχητικού υποθαλάσσιου περιβάλλοντος, αγορά εξοπλισμού, και αμοιβές ερευνητών για την ανάλυση των δεδομένων.</t>
  </si>
  <si>
    <t xml:space="preserve">Εκπόνηση ερευνητικών δράσεων εκτίμησης, χαρτογράφησης και αξιολόγησης των επιπτώσεων των συγκρούσεων μεταξύ φυσητήρων και μεγάλων πλοίων στη μακροχρόνια βιωσιμότητα και κατάσταση διατήρησης των πληθυσμών του είδους που κινούνται εντός των θαλάσσιων περιοχών NATURA 2000  και στις ευρύτερες περιοχές λαμβάνοντας υπόψη τα IMMAs. Προκειμένου να σχεδιαστούν χωρικά και άλλα αποτελεσματικά μέτρα περιορισμού των αρνητικών συνεπειών των συγκρούσεων και να υλοποιηθούν σχετικές δράσεις διατήρησης για τους φυσητήρες είναι απαραίτητο να συγκεντρωθούν ακριβή δεδομένα για την ένταση της συγκεκριμένης απειλής και για τις επιπτώσεις της. </t>
  </si>
  <si>
    <t>Σύμφωνα με την Εθνική Στρατηγική για την προστασία των Κητωδών των Ελληνικών Θαλασσών αυτές είναι οι εξής: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Σε κάποιες περιοχές της Ελλάδας, όπως είναι η Δυτική Ελλάδα έχει αποδειχθεί ότι οι συγκρούσεις με πλοία αποτελούν σημαντική απειλή για τα μεγάλα κητώδη. Χρακτηριστικό παράδειγμα αποτελεί ο ελληνικός υπο-πληθυσμός φυσητήρων ο οποίος, σύμφωνα με την πρόσφατη βιβλιογραφία, θεωρείται πως βρίσκεται σε μείωση, λόγω του υψηλού ποσοστού θνησιμότητας κυρίως ως αποτέλεσμα συγκρούσεων με σκάφη. Εκτιμάται πως ο αριθμός των συγκρούσεων είναι υπερβολικά υψηλός, δεδομένου του μεγέθους του υποπληθυσμού, ώστε να είναι βιώσιμος. Το εκτιμώμενο κόστος περιλαμβάνει τη συλλογή δεδομένων για την αιτία θανάτου των ατομών του είδους μέσω της διενέργειας νεκροψιών στα πτώματα που εκβράζονται νεκρά, καθώς και συλλογή δεδομένων για τη σύγκρουση κητωδών με πλοία σε συνεργασία με τους εμπορικούς στόλους (συνεργασία με συγκεκριμένες  εταιρείες), και η μοντελοποίηση της πιθανότητας σύγκρουσης (αμοιβές ερευνητών).</t>
  </si>
  <si>
    <t xml:space="preserve">* Frantzis, A., Leaper, R., Alexiadou P., &amp; Lekkas, D. 2014b. Distribution patterns of sperm whales in relation to shipping density in the Hellenic Trench, Greece. Paper presented to IWC Scientific Committee, Bled, Slovenia, 12-24 May 2014, SC/65b/HIM07. 
* Frantzis, A., Leaper, R., Paraskevi, A., Lekkas, D. 2015. Update on sperm whale ship strike risk in the Hellenic Trench, Greece. Paper presented to IWC Scientific Committee, San Diego, CA, USA, 22 May-3 June 2015, SC/66a/HIM06. https://www.marinemammalhabitat.org/portfolio-item/hellenic-trench/ </t>
  </si>
  <si>
    <t>Σύμφωνα με την Εθνική Στρατηγική για την προστασία των Κητωδών των Ελληνικών Θαλασσών αυτές είναι οι εξής: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Σε κάποιες περιοχές της Ελλάδας, όπως είναι η Δυτική Ελλάδα έχει αποδειχθεί ότι οι συγκρούσεις με πλοία αποτελούν σημαντική απειλή για τα μεγάλα κητώδη. Χρακτηριστικό παράδειγμα αποτελεί ο ελληνικός υπο-πληθυσμός φυσητήρων ο οποίος, σύμφωνα με την πρόσφατη βιβλιογραφία, θεωρείται πως βρίσκεται σε μείωση. λόγω του υψηλού ποσοστού θνησιμότητας κυρίως ως αποτέλεσμα συγκρούσεων με σκάφη. Εκτιμάται πως ο αριθμός των συγκρούσεων είναι υπερβολικά υψηλός, δεδομένου του μεγέθους του υποπληθυσμού, ώστε να είναι βιώσιμος. Το εκτιμώμενο κόστος περιλαμβάνει τη συλλογή δεδομένων για την αιτία θανάτου των ατομών του είδους μέσω της διενέργειας νεκροψιών στα πτώματα που εκβράζονται νεκρά, καθώς και συλλογή δεδομένων για τη σύγκρουση κητωδών με πλοία σε συνεργασία με τους εμπορικούς στόλους (συνεργασία με συγκεκριμένες  εταιρείες), και η μοντελοποίηση της πιθανότητας σύγκρουσης (αμοιβές ερευνητών).</t>
  </si>
  <si>
    <t xml:space="preserve">Εκπόνηση ερευνητικών δράσεων εκτίμησης, χαρτογράφησης και αξιολόγησης των επιπτώσεων των συγκρούσεων μεταξύ φυσητήρων και μεγάλων πλοίων στη μακροχρόνια βιωσιμότητα και κατάσταση διατήρησης των πληθυσμών του είδους που κινούνται εντός των θαλάσσιων περιοχών NATURA 2000 και στις ευρύτερες περιοχές λαμβάνοντας υπόψη τα IMMAs. Προκειμένου να σχεδιαστούν χωρικά και άλλα αποτελεσματικά μέτρα περιορισμού των αρνητικών συνεπειών των συγκρούσεων και να υλοποιηθούν σχετικές δράσεις διατήρησης για τους φυσητήρες είναι απαραίτητο να συγκεντρωθούν ακριβή δεδομένα για την ένταση της συγκεκριμένης απειλής και για τις επιπτώσεις της. </t>
  </si>
  <si>
    <t>Δράσεις ενημέρωσης και ευαισθητοποίησης του κοινού και των εμπλεκόμενων φορεών για τη σημασία της διατήρησης των κητωδών εντός των παράκτιων και θαλάσσιων περιοχών Natura 2000.</t>
  </si>
  <si>
    <t>Οι ελληνικές θάλασσες φιλοξενούν 8 είδη κητωδών και πλείστες περιοχές οι οποίες έχουν ενταχθεί στο θαλάσσιο μέρος του δικτύου Natura 2000 της χώρας αποτελούν σημαντικότατες περιοχες για 6 είδη κητωδών τα οποία καταγράφονται στο παράρτημα ΙV της οδηγίας για τους οικοτόπους, και για δύο (ρινοδέλφινο και φώκαινα) του παραρτήματος ΙΙ. Το σύνολο σχεδόν των απειλών που υφίστανται τα κητώδη είναι ανθρωπογενή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από πετρελαιοειδή, και βιοσυσσώρευση ξενοβιωτικών και τοξικών ουσιών) με αποτέλεσμα οι μεσογειακές αξιολογήσεις της IUCN για τα ακόλουθα είδη να είναι ως εξής: Φυσητήρας (EN) Κινδυνεύον, Κοινό Δελφίνι (ΕΝ) Κινδυνεύον, Φώκαινα (ΕΝ) Κινδυνεύον, Ζωνοδέλφινο (VU) Τρωτό, Ζιφιός (VU) Τρωτό, Ρινοδέλφινο (VU) Τρωτό, Πτεροφάλαινα (VU) Τρωτό, ενώ για το Γκριζοδέλφινο (DD) τα δεδομένα δεν είναι αρκετά για την αξιολόγηση της κατάστασής του. Η ορθή ενημέρωση και ευαισθητοποίηση του κοινού, αλλά και των εμπλεκομένων φορέων και χρηστών που οι επαγγελματικές τους δραστηριότητες σχετίζονται με τις υφιστάμενες απειλές θα περιορίσουν σημαντικά τις αρνητικές επιπτώσεις των απειλών στους πληθυσμούς των κητωδών και θα συμβάλει στην ανάκαμψή τους. Συνεπώς τα αποτελέσματα αυτής της δράσης αναμένεται ότι οι επιπτώσεις μιας σειράς απειλών (όπως αυτές που σχετίζονται με τη ρύπανση, τις αλληλεπιδράσεις με αλιεία, κ.α.) θα μετριαστούν καθώς και η συμμετοχή και η εμπλοκή του κοινού και των σχετικών φορέων σε δράσεις διατήρησης των κητωδών θα αυξησει σημαντικά την αποτελεσματικότητα τους και θα συμβάλει στην ανάκαμψη και διατήρηση των πληθυσμών. Το εκτιμώμενο κόστος περιλαμβάνει τις δράσεις ενημέρωσης και ευαισθητοποίησης προς το ευρύ κοινό (μέσω παραγωγής ενημερωτικού υλικού και προώθησης στα μέσα ενημέρωσης και στο διαδίκτυο) και ενημερωτικές δράσεις προς τους εμπλεκόμενους φορείς όπως ειδικά εκπαιδευτικά σεμινάρια και συναντήσεις σε στοχευμένες ομάδες χρηστών.</t>
  </si>
  <si>
    <t>* Frantzis, A. 2009. Cetaceans in Greece: Present status of knowledge. Initiative for the Conservation of Cetaceans in Greece, Athens, Greece, 94 pp. 
* NOTARBARTOLO DI SCIARA G., BEARZI G. (2010). National Strategy and Action Plan for the conservation of cetaceans in Greece, 2010-2015. Initiative for the Conservation of Cetaceans in Greece, Athens. 55 pp.</t>
  </si>
  <si>
    <t>Δράσεις ενημέρωσης και ευαισθητοποίησης του κοινού και των εμπλεκόμενων φορεών για τη σημασία της διατήρησης των κητωδών και των απειλών που αντιμετωπίζουν με έμφαση στην αλιεία εντός των παράκτιων και θαλάσσιων περιοχών Natura 2000 στο ευρύτερο Θρακικό Πέλαγος.</t>
  </si>
  <si>
    <t>Το Θρακικό πέλαγος φιλοξενεί 5 είδη κητωδών και πολύ πρόσφατα για δύο είδη κητωδών (Φώκαινα και ρινοδέλφινο) που βρίσκονται στο παράρτημα ΙΙ της 92/43/ΕΚ χαρακτηρίστηκαν νέες θαλάσσιες περιοχές Natura 2000. Επιπλέον το Θρακικό πέλαγος είναι το μόνο τμήμα της Μεσογείου όπου έχει επιβεβαιωθεί η παρουσία της Φώκαινας. Πέρα από τα παραπάνω 2 είδη στο Θρακικό πέλαγος απαντούνται 3 επιπλέον είδη κητωδών τα οποία καταγράφονται στο παράρτημα ΙV της οδηγίας για τους οικοτόπους. Το σύνολο σχεδόν των απειλών που υφίστανται τα αυτά τα κητώδη είναι ανθρωπογενή με κυριότερο για την περιοχή τις αλληλεπιδράσεις με αλιεία, τις ηθελημένες θανατώσεις, την παρεμπίπτουσα αλιεία, την υπεραλίευση και πλήρη εξάντληση αλιευτικών πόρων (αλλά και την κατάποση πλαστικών και άλλων αντικειμένων, τις επιπτώσεις έρευνας και εξόρυξης υδρογονανθράκων, τις σεισμικές έρευνες, τη χρήση στρατιωτικών σοναρ υψηλής ενέργειας, τη ρύπανση από πετρελαιοειδή, και βιοσυσσώρευση ξενοβιωτικών και τοξικών ουσιών) με αποτέλεσμα οι μεσογειακές αξιολογήσεις της IUCN για τα ακόλουθα είδη να είναι ως εξής: Κοινό Δελφίνι (ΕΝ) Κινδυνεύον, Φώκαινα (ΕΝ) Κινδυνεύον, Ζωνοδέλφινο (VU) Τρωτό, Ρινοδέλφινο (VU) Τρωτό, ενώ για το Γκριζοδέλφινο (DD) τα δεδομένα δεν είναι αρκετά για την αξιολόγηση της κατάστασής του. Η ορθή ενημέρωση και ευαισθητοποίηση του κοινού, αλλά και των εμπλεκομένων φορέων και χρηστών που οι επαγγελματικές τους δραστηριότητες σχετίζονται με τις υφιστάμενες απειλές θα περιορίσουν σημαντικά τις αρνητικές επιπτώσεις των απειλών στους πληθυσμούς των κητωδών και θα συμβάλει στην ανάκαμψή τους. Συνεπώς τα αποτελέσματα αυτής της δράσης αναμένεται ότι οι επιπτώσεις μιας σειράς απειλών (όπως αυτές που σχετίζονται με τη ρύπανση, τις αλληλεπιδράσεις με αλιεία, κ.α.) θα μετριαστούν καθώς και η συμμετοχή και η εμπλοκή του κοινού και των σχετικών φορέων σε δράσεις διατήρησης των κητωδών θα αυξησει σημαντικά την αποτελεσματικότητα τους και θα συμβάλει στην ανάκαμψη και διατήρηση των πληθυσμών. Το εκτιμώμενο κόστος περιλαμβάνει τις δράσεις ενημέρωσης και ευαισθητοποίησης προς το ευρύ κοινού (μέσω παραγωγής ενημερωτικού υλικού και προώθησης στα μέσα ενημέρωσης και στο διαδίκτυο) και ενημερωτικές δράσεις προς τους εμπλεκόμενους φορείς όπως ειδικά εκπαιδευτικά σεμινάρια και συναντήσεις σε στοχευμένες ομάδες χρηστών.</t>
  </si>
  <si>
    <t>Frantzis, A. 2009. Cetaceans in Greece: Present status of knowledge. Initiative for the Conservation of Cetaceans in Greece, Athens, Greece, 94 pp. 
NOTARBARTOLO DI SCIARA G., BEARZI G. (2010). National Strategy and Action Plan for the conservation of cetaceans in Greece, 2010-2015. Initiative for the Conservation of Cetaceans in Greece, Athens. 55 pp.</t>
  </si>
  <si>
    <t>Δράσεις ενημέρωσης και ευαισθητοποίησης του κοινού και των εμπλεκόμενων φορεών για τη σημασία της διατήρησης των κητωδών και των απειλών που αντιμετωπίζουν με έμφαση στις επιπτώσεις της ναυτιλίας, των σεισμικών ερευνών και των στρατιωτικών ασκήσεων εντός των περιοχών NATURA</t>
  </si>
  <si>
    <t>Η Ελληνική Τάφρος αποτελεί σημαντικότατη περιοχή για 6  είδη κητωδών τα οποία καταγράφονται στο παράρτημα ΙV της οδηγίας για τους οικοτόπους, ενώ ένα από αυτά το ρινοδέλφινο είναι και στο παράρτημα ΙΙ. Το σύνολο σχεδόν των απειλών που υφίστανται τα κητώδη είναι ανθρωπογενή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από πετρελαιοειδή, και βιοσυσσώρευση ξενοβιωτικών και τοξικών ουσιών) με αποτέλεσμα οι μεσογειακές αξιολογήσεις της IUCN για τα ακόλουθα είδη να είναι ως εξής: Φυσητήρας (EN) Κινδυνεύον, Κοινό Δελφίνι (ΕΝ) Κινδυνεύον, Ζωνοδέλφινο (VU) Τρωτό, Ζιφιός (VU) Τρωτό, Ρινοδέλφινο (VU) Τρωτό, ενώ για το Γκριζοδέλφινο (DD) τα δεδομένα δεν είναι αρκετά για την αξιολόγηση της κατάσασής του. Η ορθή ενημέρωση και ευαισθητοποίηση του κοινού, αλλά και των εμπλεκομένων φορέων και χρηστών που οι επαγγελματικές τους δραστηριότητες σχετίζονται με τις υφιστάμενες απειλές θα περιορίσουν σημαντικά τις αρνητικές επιπτώσεις των απειλών στους πληθυσμούς των κητωδών και θα συμβάλει στην ανάκαμψή τους. Συνεπώς τα αποτελέσματα αυτής της δράσης αναμένεται ότι οι επιπτώσεις μιας σειράς απειλών (όπως αυτές που σχετίζονται με τη ρύπανση, τις αλληλεπιδράσεις με αλιεία, κ.α.) θα μετριαστούν καθώς και η συμμετοχή και η εμπλοκή του κοινού και των σχετικών φορέων σε δράσεις διατήρησης των κητωδών θα αυξησει σημαντικά την αποτελεσματικότητα τους και θα συμβάλει στην ανάκαμψη και διατήρηση των πληθυσμών. Το εκτιμώμενο κόστος περιλαμβάνει τις δράσεις ενημέρωσης και ευαισθητοποίησης προς το ευρύ κοινού (μέσω παραγωγής ενημερωτικού υλικού και προώθησης στα μέσα ενημέρωσης και στο διαδίκτυο) και ενημερωτικές δράσεις προς τους εμπλεκόμενους φορείς όπως ειδικά εκπαιδευτικά σεμινάρια και συναντήσεις σε στοχευμένες ομάδες χρηστών.</t>
  </si>
  <si>
    <t>Frantzis, A. 2009. Cetaceans in Greece: Present status of knowledge. Initiative for the Conservation of Cetaceans in Greece, Athens, Greece, 94 pp.
NOTARBARTOLO DI SCIARA G., BEARZI G. (2010). National Strategy and Action Plan for the conservation of cetaceans in Greece, 2010-2015. Initiative for the Conservation of Cetaceans in Greece, Athens. 55 pp.</t>
  </si>
  <si>
    <t>Η Ελληνική Τάφρος αποτελεί σημαντικότατη περιοχή για 6  είδη κητωδών τα οποία καταγράφονται στο παράρτημα ΙV της οδηγίας για τους οικοτόπους, ενώ ένα από αυτά το ρινοδέλφινο είναι και στο παράρτημα ΙΙ. Το σύνολο σχεδόν των απειλών που υφίστανται τα κητώδη είναι ανθρωπογενή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με αποτέλεσμα οι μεσογειακές αξιολογήσεις της IUCN για τα ακόλουθα είδη να είναι ως εξής: Φυσητήρας (EN) Κινδυνεύον, Κοινό Δελφίνι (ΕΝ) Κινδυνεύον, Ζωνοδέλφινο (VU) Τρωτό, Ζιφιός (VU) Τρωτό, Ρινοδέλφινο (VU) Τρωτό, ενώ για το Γκριζοδέλφινο (DD) τα δεδομένα δεν είναι αρκετά για την αξιολόγηση της κατάστασής του. Η ορθή ενημέρωση και ευαισθητοποίηση του κοινού, αλλά και των εμπλεκομένων φορέων και χρηστών που οι επαγγελματικές τους δραστηριότητες σχετίζονται με τις υφιστάμενες απειλές θα περιορίσουν σημαντικά τις αρνητικές επιπτώσεις των απειλών στους πληθυσμούς των κητωδών και θα συμβάλει στην ανάκαμψή τους. Συνεπώς τα αποτελέσματα αυτής της δράσης αναμένεται ότι οι επιπτώσεις μιας σειράς απειλών (όπως αυτές που σχετίζονται με τη ρύπανση, τις αλληλεπιδράσεις με αλιεία, κ.α.) θα μετριαστούν καθώς και η συμμετοχή και η εμπλοκή του κοινού και των σχετικών φορέων σε δράσεις διατήρησης των κητωδών θα αυξησει σημαντικά την αποτελεσματικότητα τους και θα συμβάλει στην ανάκαμψη και διατήρηση των πληθυσμών. Το εκτιμώμενο κόστος περιλαμβάνει τις δράσεις ενημέρωσης και ευαισθητοποίησης προς το ευρύ κοινού (μέσω παραγωγής ενημερωτικού υλικού και προώθησης στα μέσα ενημέρωσης και στο διαδίκτυο) και ενημερωτικές δράσεις προς τους εμπλεκόμενους φορείς όπως ειδικά εκπαιδευτικά σεμινάρια και συναντήσεις σε στοχευμένες ομάδες χρηστών.</t>
  </si>
  <si>
    <t>Frantzis, A. 2009. Cetaceans in Greece: Present status of knowledge. Initiative for the Conservation of Cetaceans in Greece, Athens, Greece, 94 pp.
 NOTARBARTOLO DI SCIARA G., BEARZI G. (2010). National Strategy and Action Plan for the conservation of cetaceans in Greece, 2010-2015. Initiative for the Conservation of Cetaceans in Greece, Athens. 55 pp.</t>
  </si>
  <si>
    <t>Η Ελληνική Τάφρος αποτελεί σημαντικότατη περιοχή για 6  είδη κητωδών τα οποία καταγράφονται στο παράρτημα ΙV της οδηγίας για τους οικοτόπους, ενώ ένα από αυτά το ρινοδέλφινο είναι και στο παράρτημα ΙΙ. Το σύνολο σχεδόν των απειλών που υφίστανται τα κητώδη είναι ανθρωπογενή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με αποτέλεσμα οι μεσογειακές αξιολογήσεις της IUCN για τα ακόλουθα είδη να είναι ως εξής: Φυσυτήρας (EN) Κινδυνεύον, Κοινό Δελφίνι (ΕΝ) Κινδυνεύον, Ζωνοδέλφινο (VU) Τρωτό, Ζιφιός (VU) Τρωτό, Ρινοδέλφινο (VU) Τρωτό, ενώ για το Γκριζοδέλφινο (DD) τα δεδομένα δεν είναι αρκετά για την αξιολόγηση της κατάσασής του. Η ορθή ενημέρωση και ευαισθητοποίηση του κοινού, αλλά και των εμπλεκομένων φορέων και χρηστών που οι επαγγελματικές τους δραστηριότητες σχετίζονται με τις υφιστάμενες απειλές θα περιορίσουν σημαντικά τις αρνητικές επιπτώσεις των απειλών στους πληθυσμούς των κητωδών και θα συμβάλει στην ανάκαμψή τους. Συνεπώς τα αποτελέσματα αυτής της δράσης αναμένεται ότι οι επιπτώσεις μιας σειράς απειλών (όπως αυτές που σχετίζονται με τη ρύπανση, τις αλληλεπιδράσεις με αλιεία, κ.α.) θα μετριαστούν καθώς και η συμμετοχή και η εμπλοκή του κοινού και των σχετικών φορέων σε δράσεις διατήρησης των κητωδών θα αυξησει σημαντικά την αποτελεσματικότητα τους και θα συμβάλει στην ανάκαμψη και διατήρηση των πληθυσμών. Το εκτιμώμενο κόστος περιλαμβάνει τις δράσεις ενημέρωσης και ευαισθητοποίησης προς το ευρύ κοινού (μέσω παραραγωγής ενημερωτικού υλικού και προώθησης στα μέσα ενημέρωσης και στο διαδίκτυο) και ενημερωτικές δράσεις προς τους εμπλεκόμενους φορείς όπως ειδικά εκπαιδευτικά σεμινάρια και συναντήσεις σε στοχευμένες ομάδες χρηστών.</t>
  </si>
  <si>
    <t>Η Ελληνική Τάφρος αποτελεί σημαντικότατη περιοχή για 6  είδη κητωδών τα οποία καταγράφονται στο παράρτημα ΙV της οδηγίας για τους οικοτόπους, ενώ ένα από αυτά το ρινοδέλφινο είναι και στο παράρτημα ΙΙ. Το σύνολο σχεδόν των απειλών που υφίστανται τα κητώδη είναι ανθρωπογενή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με αποτέλεσμα οι μεσογειακές αξιολογήσεις της IUCN για τα ακόλουθα είδη να είναι ως εξής: Φυσυτήρας (EN) Κινδυνεύον, Κοινό Δελφίνι (ΕΝ) Κινδυνεύον, Ζωνοδέλφινο (VU) Τρωτό, Ζιφιός (VU) Τρωτό, Ρινοδέλφινο (VU) Τρωτό, ενώ για το Γκριζοδέλφινο (DD) τα δεδομένα δεν είναι αρκετά για την αξιολόγηση της κατάσασής του.  Η ορθή ενημέρωση και ευαισθητοποίηση του κοινού, αλλά και των εμπλεκομένων φορέων και χρηστών που οι επαγγελματικές τους δραστηριότητες σχετίζονται με τις υφιστάμενες απειλές θα περιορίσουν σημαντικά τις αρνητικές επιπτώσεις των απειλών στους πληθυσμούς των κητωδών και θα συμβάλει στην ανάκαμψή τους. Συνεπώς τα αποτελέσματα αυτής της δράσης αναμένεται ότι οι επιπτώσεις μιας σειράς απειλών (όπως αυτές που σχετίζονται με τη ρύπανση, τις αλληλεπιδράσεις με αλιεία, κ.α.) θα μετριαστούν καθώς και η συμμετοχή και η εμπλοκή του κοινού και των σχετικών φορέων σε δράσεις διατήρησης των κητωδών θα αυξησει σημαντικά την αποτελεσματικότητα τους και θα συμβάλει στην ανάκαμψη και διατήρηση των πληθυσμών. Το εκτιμώμενο κόστος περιλαμβάνει τις δράσεις ενημέρωσης και ευαισθητοποίησης προς το ευρύ κοινού (μέσω παραγωγής ενημερωτικού υλικού και προώθησης στα μέσα ενημέρωσης και στο διαδίκτυο) και ενημερωτικές δράσεις προς τους εμπλεκόμενους φορείς όπως ειδικά εκπαιδευτικά σεμινάρια και συναντήσεις σε στοχευμένες ομάδες χρηστών.</t>
  </si>
  <si>
    <t>Frantzis, A. 2009. Cetaceans in Greece: Present status of knowledge. Initiative for the Conservation of Cetaceans in Greece, Athens, Greece, 94 pp.</t>
  </si>
  <si>
    <t>Καταγραφή των παρόχθιων δασών της Ελλάδας
Το πρόγραμμα αφορά τους παρακάτω οικότοπους της Οδηγίας 92/43/ΕΟΚ: δάση στοές με λευκές λεύκες και ιτιές (92Α0), αλλουβιακά δάση με φράξους και σκλήθρα (Alnus glutinosa, A. incana) (91Ε0), παραποτάμια μικτά δάση με Quercus robur, Ulmus laevis, U. minor, Fraxinus excelsior, F. angustifolia (91F0), θερμο-Μεσογειακές παραποτάμιες στοές με αρμυρίκια και πικροδάφνες (92D0) καθώς και δάση πλατάνου (92C0)</t>
  </si>
  <si>
    <t>320.000€ (συμπεριλαμβάνονται αμοιβές 4fte, ταξιδιωτικά για έρευνα πεδίου στα επιλεγμένα παρόχθια δάση του ΕΛΚΕΘΕ (100 θεσεις), εξοπλισμό πεδίου (πχ χαρτογραφικό GPS), εικόνες, κλπ</t>
  </si>
  <si>
    <t xml:space="preserve">1. Χαρτογράφηση και οριοθέτηση των σημαντικότερων παρόχθιων δασών. Υπαρχει αρχική καταγραφή από το ΕΛΚΕΘΕ) με συντεταγμένες αλλά όχι πλήρη πολύγωνα. Για κάθε περιοχή προτείνεται να οριοθετηθούν τουλάχιστον δύο πολύγωνα: ένα θα αφορά τη συστάδα και ένα δεύτερο περιμετρικό θα περιλαμβάνει τη ζώνη επιρροής (ή buffer zone), δηλαδή την περιβάλλουσα έκταση της οποίας η διατήρηση είναι επίσης απαραίτητη προκειμένου να προστατευτεί ή πιθανώς και να επεκταθεί/αναγεννηθεί η υφιστάμενη δασική συστάδα. Οι οριοθετήσεις θα γίνουν σε πλατφόρμα GIS με χρήση τηλεπισκόπισης και με φωτοερμηνεία εικόνων από την Google Earth και την υπηρεσία θέασης ορθοφωτογραφιών της Κτηματολόγιο ΑΕ αλλά και με έρευνα πεδίου.Η έρευνα πεδίου ενδεικτικά θα περιλαμβάνει: 
• αυτοψίες επιβεβαίωσης των οριοθετήσεων μέσω λήψης συντεταγμένων με GPS, 
• αναγνώριση του τύπου βλάστησης, προσδιορισμό δασικών ειδών και ειδών υπορόφου, 
• αξιολόγηση της δομής της δασοσυστάδας,
• καταγραφή πανιδικών δεδομένων (πχ παρουσία βίδρας),
• καταγραφή απειλών και πιέσεων,
• φωτογραφικό υλικό.
Οι περιοχές διεξαγωγής έρευνας πεδίου θα επιλεγούν από τη γενικότερη ομάδα των προαναφερθέντων 100 περιοχών, με βάση τα κενά στη διαθέσιμη πληροφορία, τη σημαντικότητα της συστάδας και την παρουσία τύπων Οικοτόπων της 92/43. Έμφαση θα δοθεί στην έρευνα σε πεδινές περιοχές (π.χ. κάτω ρους Αλιάκμονα, Αξιού, Έβρου, Πηνειού) καθώς και σε νησιωτικές περιοχές (π.χ. Λέσβος) όπου είτε τα όρια με άλλες χρήσεις (πχ δενδρώδεις φυτείες) είναι περισσότερο ασαφή ή οι πιέσεις είναι περισσότερο εστιασμένες.
2. Για την απογραφή σε εθνικό επίπεδο, είναι σημαντικό να υπάρχει ένας τυποποιημένος τρόπος ταχείας αλλά αντικειμενικής οριοθέτησης, καθώς και αξιολόγησης της κατάστασης διατήρησης των παρόχθιων συστάδων. Η ύπαρξη μια τέτοιας μεθόδου θα διασφαλίσει την συστηματική συλλογή δεδομένων και θα καλύψει κενά στην υφιστάμενη πληροφορία. Η βιβλιογραφία για τα παρόχθια δάση σχετικά με την οριοθέτηση και την αξιολόγηση της κατάστασης τους είναι πλούσια, αλλά αφορά κυρίως τα εκτεταμένα δάση κατά μήκος μεγάλων ποταμών μόνιμης ροής, όπως αυτά της κεντρικής Ευρώπης. Στους ποικιλόμορφους ποταμούς μεσογειακού τύπου υπάρχουν πρακτικά προβλήματα μεθοδολογίας (π.χ. πως οριοθετείται η έκταση-τόπος, πώς ταξινομείται το «δάσος», πώς επιβεβαιώνεται η οριοθέτηση της «περιοχής παραποτάμιου δάσους», κ.ο.κ). Συνεπώς, στο ξηροθερμικό περιβάλλον της Μεσογειακής λεκάνης είναι εξαιρετικά αναγκαίο να υπάρξουν μέθοδοι αναγνώρισης, προσδιορισμού, οριοθέτησης και αξιολόγηση ςτων παρόχθιων δασώνώστε να διασφαλιστεί η συστηματική συλλογή δεδομένων και να καλυφθούν κενά στην υφιστάμενη πληροφορία.
3. Οργάνωση των δεδομένων μέσω μιας γεω-βάσης δεδομένων για τα παρόχθια δάση της Ελλάδας με διανυσματικά δεδομένα.
</t>
  </si>
  <si>
    <t xml:space="preserve">Δράσεις ενημέρωσης και ευαισθητοποίησης του κοινού και των εμπλεκόμενων φορεών για τη σημασία της διατήρησης των παρόχθιων δασών </t>
  </si>
  <si>
    <t xml:space="preserve">Δράσεις ενημέρωσης με στόχο την ευαισθητοποίηση πολιτών και φορέων ώστε να εμπεδωθεί η αξία των παρόχθιων οικοσυστημάτων, να μειωθεί η ζήτηση παράνομης ξυλείας και επέκταση παθογόνων οργανισμών (π.χ. έλκος πλατάνου) και να ενισχυθούν εθελοντικές δράσεις προστασίας και διατήρησης των παρόχθιων δασών. 
o  Ενημερωτική εκστρατεία σε εθνικό επίπεδο, αλλά και χωρικά εστιασμένη σε ενδεικτικές περιοχές που φιλοξενούν οικότοπους παρόχθιων δασών. Δημιουργία εποπτικού υλικού (πχ αφίσα, bingo ειδών, ψηφιακά μέσα όπως microsite, σποτ) για σημαντικά παρόχθια δάση, on-line εκπαιδευτικό υλικό και πρόγραμμα «υιοθεσίας» παραποτάμιων δασών από τοπικές ομάδες/σχολεία ή «ερευνητές», εκδηλώσεις ευαισθητοποίησης. Επίσης συμπεριλαμβάνονται δράσεις ενημέρωσης της επιστημονικής κοινότητας. Για παράδειγμα: 
 Public opinion surveys 
 Σχεδιασμός και παραγωγή υλικού, ψηφιακά μέσα, αφίσα, ιστοσελίδα, crow sourcing map 
 Σχεδιασμός και υλοποίηση εκπαιδευτικών δράσεων και υλοποίηση παρουσιάσεων στα σχολεία, σύνολο 40 περίπου παρουσιάσεις 
 Συμμετοχή σε συνέδρια, fora, συγγραφή επιστημονικών άρθρων 
o Υποστήριξη δράσης τοπικών εθελοντικών ομάδων. Υποστήριξη και εκπαίδευση τέτοιων ομάδων που θα αναπτύξουν τοπική δράση σε σημαντικά παρόχθια δάση 
 Διερεύνηση ενδιαφέροντος από τοπικές ΜΚΟ και εθελοντές δασοπροστασίας, ερωτηματολόγιο ή τηλεφωνικές συνεντεύξεις 
 Δημιουργία συνεργασιών με εθελοντές 
 Γνωριμία και εκπαίδευση εθελοντών στις 4 επιλεγμένες περιοχές 
 Παρακολούθηση της δράση εθελοντών 
</t>
  </si>
  <si>
    <r>
      <t xml:space="preserve">* Report on the main results of the surveillance under article 11 for annex I habitat types (Annex D) 
*Δημόπουλος Π., Καλλιμάνης Α., Ξυστράκης Φ., Πανίτσα Μ., Ι. Τσιριπίδης &amp; Ε. Παππάς 2015. Παραδοτέο Γ13. Επικαιροποιημένη έκδοση του παραδοτέου Β8 «Πρόταση Στόχων Διατήρησης (Conservation Objectives) για κάθε τύπο οικοτόπου του Παραρτήματος Ι, για κάθε ΤΚΣ ή ομάδα ΤΚΣ. Υπ. Περιβάλλοντος και Ενέργειας, ΟΙΚΟΜ ΕΠΕ – Ε. ΑΛΕΞΑΝΔΡΟΠΟΥΛΟΥ – Α. ΓΛΑΒΑΣ, Αθήνα, 51 σελ
* Δημόπουλος Π., Bergmeier Ε., et al. 2012. Οδηγός αναγνώρισης και ερμηνείας δασικών τύπων οικοτόπων στην Ελλάδα. Πανεπιστήμιο Δυτικής Ελλάδας..
* Zogaris, S., Y. Chatzinikolaou, and P. Dimopoulis. 2009. Assessing environmental degradation of montane riparian zones in Greece. Journal of Environmental Biology. 30 (5): 719-726.
* αξιολόγηση ΕΛΚΕΘΕ
* Zogaris St., Markogiann, Vas., Cevher Özeren S., Dimitriou E. (2015). </t>
    </r>
    <r>
      <rPr>
        <i/>
        <sz val="11"/>
        <color theme="1"/>
        <rFont val="Arial"/>
        <family val="2"/>
        <charset val="161"/>
      </rPr>
      <t>Assessment of Riparian zone and river Island conditions in a Trans-boundary greenbelt: The Evros/Meriç river</t>
    </r>
    <r>
      <rPr>
        <sz val="11"/>
        <color theme="1"/>
        <rFont val="Arial"/>
        <family val="2"/>
        <charset val="161"/>
      </rPr>
      <t xml:space="preserve"> (Greece-Turkey). Fresenius Environmental Bulletin, Vol. 24 – No 1b.
</t>
    </r>
  </si>
  <si>
    <t xml:space="preserve">Παρακολούθηση της κατάστασης των ενδιαιτημάτων του θαλάσιου φανερόγαμου Posidonia oceanica, καταγραφή των πιέσεων που προκύπτουν από συγκεκριμένους τύπους αλιείας (βιντζότρατα, μηχανότρατα), καθώς και από την εισβολή ξενικών ειδών. Προτείνεται επίσης και η αξιολόγηση των επιπτώσεων της μείωσης των λιβαδιών Ποσειδωνίας στην αλιεια (βιοποικιλότητα) και στη γεωμορφολιγία των ακτών. </t>
  </si>
  <si>
    <t>Η παρακολούθηση του ποσοστού κάλυψης των ήδη χαρτογραφημένων λιβαδίων στον πυθμένα με σκοπό να καταγραφούν ενδεχόμενες μεταβολές αυτού, να εντοπισθούν οι αιτίες μείωσης του ποσοστού και να αναπτυχθούν οι απαιτούμενες δράσεις περιορισμού των αιτιών αυτών με απώτερο σκοπό την αποκατάσταση των λιβαδιών.
Μελέτες στην περιοχή της Μεσογείου αποδεικνύουν τη μείωση των λιβαδιών Ποσειδωνίας λόγω της ρύπανσης, της αλιευτικής δραστηριότητας, της υδατοκαλλιέργειας και πιθανόν της εγκατάστασης αλλόχθονων ειδών. Ύστερα από τη χαρτογράφηση που πραγματοποιήθηκε στο πλαίσιο του προγράμματος " Εντοπισμός, χαρτογράφηση και αποτύπωση των υποθαλάσσιων λιβαδιών Ποσειδωνίας σε όλη την Ελληνική Επικράτεια με τροποποιημένες τεχνικές προδιαγραφές, για τις ανάγκες της Γενικής Δ/νσης Βιώσιμης Αλιείας του ΥΠΑΑΤ",  κρίνεται απαραίτητη η παρακολούθηση του ποσοστού κάλυψης των ήδη χαρτογραφημένων λιβαδίων στον πυθμένα με σκοπό να καταγραφούν ενδεχόμενες μεταβολές αυτού, να εντοπισθούν οι αιτίες μείωσης του ποσοστού και να αναπτυχθούν οι απαιτούμενες δράσεις περιορισμού των αιτιών αυτών με απώτερο σκοπό την αποκατάσταση των λιβαδιών. Επιπλέον, έχουν καταγραφεί περιπτώσεις όπου αλλόχθονα είδη (Caulerpa spp.) εμφανίζονται ως ικανά για εγκατάσταση σε περιοχές οπου έχουν καταστραφεί τα λιβάδια της Posidonia oceanica. Η αλλαγή αυτή μπορεί να προκαλέσει σημαντικά προβλήματα στα αλιευτικά αποθέματα (τα λιβάδια P.oceanica χρησιμοποιούνται ως καταφύγιο, εύρεση, τροφής, νηπιοτροφεία για πολλά είδη ψαριών) αλλά και στη γεωμορφόλογία των ακτών λόγω της καταστροφής ενός καλά ανεπτυγμένου ριζικού συστήματος που παρουσιάζει το συγκεκριμένο φανερόγαμο (Posidonia oceanica).</t>
  </si>
  <si>
    <r>
      <t xml:space="preserve">1) Stabili L., Fraschetti S., Immacolata M., Cavallo R., A., De Pascali S., A.,  Fanizzi F., P., Gerardi C., Narracci M., and Rizzo L. (2016). The Potential Exploitation of the Mediterranean Invasive Alga Caulerpa cylindracea: Can the Invasion Be Transformed into a Gain?, Mar. Drugs, 14 (11)                                                                                                 2) Telesca L. et al. (2015). Seagrass meadows (Posidonia oceanica) distribution and trajectories of change. Scientific Reports 5.                                                                           3) Katsanevakis S. et al. 2010. Vulnerability of marine habitats to the invasive green alga </t>
    </r>
    <r>
      <rPr>
        <i/>
        <sz val="11"/>
        <color theme="1"/>
        <rFont val="Arial"/>
        <family val="2"/>
        <charset val="161"/>
      </rPr>
      <t>Caulerpa racemosa var. cylindracea</t>
    </r>
    <r>
      <rPr>
        <sz val="11"/>
        <color theme="1"/>
        <rFont val="Arial"/>
        <family val="2"/>
        <charset val="161"/>
      </rPr>
      <t xml:space="preserve"> within a marine protected area. </t>
    </r>
    <r>
      <rPr>
        <i/>
        <sz val="11"/>
        <color theme="1"/>
        <rFont val="Arial"/>
        <family val="2"/>
        <charset val="161"/>
      </rPr>
      <t>Marine Environmental Research</t>
    </r>
    <r>
      <rPr>
        <sz val="11"/>
        <color theme="1"/>
        <rFont val="Arial"/>
        <family val="2"/>
        <charset val="161"/>
      </rPr>
      <t xml:space="preserve">, Elsevier, 2010, 70 (2), pp.210.                                                                                                          4) Hendriks I.E. et al. (2009). Effects of seagrasses and algae of the </t>
    </r>
    <r>
      <rPr>
        <i/>
        <sz val="11"/>
        <color theme="1"/>
        <rFont val="Arial"/>
        <family val="2"/>
        <charset val="161"/>
      </rPr>
      <t>Caulerpa</t>
    </r>
    <r>
      <rPr>
        <sz val="11"/>
        <color theme="1"/>
        <rFont val="Arial"/>
        <family val="2"/>
        <charset val="161"/>
      </rPr>
      <t xml:space="preserve"> family on hydrodynamics and particle-trapping rates. </t>
    </r>
    <r>
      <rPr>
        <i/>
        <sz val="11"/>
        <color theme="1"/>
        <rFont val="Arial"/>
        <family val="2"/>
        <charset val="161"/>
      </rPr>
      <t>Mar. Bio</t>
    </r>
    <r>
      <rPr>
        <sz val="11"/>
        <color theme="1"/>
        <rFont val="Arial"/>
        <family val="2"/>
        <charset val="161"/>
      </rPr>
      <t>l DOI 10. 1007                                                                                                              5) Apostolaki E. et al. Reduced carbon sequestration in a Mediterranean seagrass (</t>
    </r>
    <r>
      <rPr>
        <i/>
        <sz val="11"/>
        <color theme="1"/>
        <rFont val="Arial"/>
        <family val="2"/>
        <charset val="161"/>
      </rPr>
      <t>Posidonia oceanica</t>
    </r>
    <r>
      <rPr>
        <sz val="11"/>
        <color theme="1"/>
        <rFont val="Arial"/>
        <family val="2"/>
        <charset val="161"/>
      </rPr>
      <t xml:space="preserve">) ecosystem impacted by fish farming. </t>
    </r>
    <r>
      <rPr>
        <i/>
        <sz val="11"/>
        <color theme="1"/>
        <rFont val="Arial"/>
        <family val="2"/>
        <charset val="161"/>
      </rPr>
      <t>Aquaqulture Enviroment Interaction</t>
    </r>
    <r>
      <rPr>
        <sz val="11"/>
        <color theme="1"/>
        <rFont val="Arial"/>
        <family val="2"/>
        <charset val="161"/>
      </rPr>
      <t>s p. 49-59.                                                                                                 6) Aplikioti M. et al. (2016). Further expansion of the alien seaweed</t>
    </r>
    <r>
      <rPr>
        <i/>
        <sz val="11"/>
        <color theme="1"/>
        <rFont val="Arial"/>
        <family val="2"/>
        <charset val="161"/>
      </rPr>
      <t xml:space="preserve"> Caulerpa taxifolia var. distichophylla</t>
    </r>
    <r>
      <rPr>
        <sz val="11"/>
        <color theme="1"/>
        <rFont val="Arial"/>
        <family val="2"/>
        <charset val="161"/>
      </rPr>
      <t xml:space="preserve"> (Sonder) Verlaque, Huisman &amp; Procacini (Ulvophyceae, Bryopsidales) in the Eastern Mediterranean Sea. </t>
    </r>
    <r>
      <rPr>
        <i/>
        <sz val="11"/>
        <color theme="1"/>
        <rFont val="Arial"/>
        <family val="2"/>
        <charset val="161"/>
      </rPr>
      <t>Aquatic Invasions</t>
    </r>
    <r>
      <rPr>
        <sz val="11"/>
        <color theme="1"/>
        <rFont val="Arial"/>
        <family val="2"/>
        <charset val="161"/>
      </rPr>
      <t xml:space="preserve">, Volume 11, Issue 1: 11–20.                                              7) Παναγιωτίδης Π. κ.α. (2017). H εγγενής αναπαραγωγή της επιθετικής ποικιλίας </t>
    </r>
    <r>
      <rPr>
        <i/>
        <sz val="11"/>
        <color theme="1"/>
        <rFont val="Arial"/>
        <family val="2"/>
        <charset val="161"/>
      </rPr>
      <t xml:space="preserve">Caulerpa racemosa </t>
    </r>
    <r>
      <rPr>
        <sz val="11"/>
        <color theme="1"/>
        <rFont val="Arial"/>
        <family val="2"/>
        <charset val="161"/>
      </rPr>
      <t xml:space="preserve">(Caulerpales, Chlorophyta) στη Μεσόγειο, ως διεργασία που ερμηνεύει τόσο την ταχεία εξάπλωση όσο και την καταγωγή αυτής της ποικιλίας. </t>
    </r>
    <r>
      <rPr>
        <i/>
        <sz val="11"/>
        <color theme="1"/>
        <rFont val="Arial"/>
        <family val="2"/>
        <charset val="161"/>
      </rPr>
      <t>8ο Πανελλήνιο Συμπόσιο Ωκεανογραφίας και Αλιείας</t>
    </r>
    <r>
      <rPr>
        <sz val="11"/>
        <color theme="1"/>
        <rFont val="Arial"/>
        <family val="2"/>
        <charset val="161"/>
      </rPr>
      <t xml:space="preserve">                                                                          8) Kalogirou S. et al. (2012). Non-indigenous species in Mediterranean fish assemblages: Contrasting feeding guilds of </t>
    </r>
    <r>
      <rPr>
        <i/>
        <sz val="11"/>
        <color theme="1"/>
        <rFont val="Arial"/>
        <family val="2"/>
        <charset val="161"/>
      </rPr>
      <t>Posidonia oceanica</t>
    </r>
    <r>
      <rPr>
        <sz val="11"/>
        <color theme="1"/>
        <rFont val="Arial"/>
        <family val="2"/>
        <charset val="161"/>
      </rPr>
      <t xml:space="preserve"> meadows and sandy habitats. </t>
    </r>
    <r>
      <rPr>
        <i/>
        <sz val="11"/>
        <color theme="1"/>
        <rFont val="Arial"/>
        <family val="2"/>
        <charset val="161"/>
      </rPr>
      <t>Estuarine, Coastal and Shelf Science</t>
    </r>
    <r>
      <rPr>
        <sz val="11"/>
        <color theme="1"/>
        <rFont val="Arial"/>
        <family val="2"/>
        <charset val="161"/>
      </rPr>
      <t xml:space="preserve"> 96, 209-218.                                                                                             </t>
    </r>
  </si>
  <si>
    <t xml:space="preserve">Προσδιορισμός της κατάστασης των τύπων οικοτόπων (habitat condition) κάθε οριοθετημένου νησιωτικού υγροτόπου, 2. Αξιολόγηση της κατάστασης των οικοσυστημάτων (ecosystem condition) σε επίπεδο MAES level III, 3. Καταγραφή και χωρική αποτύπωση  των οικοσυστημικών υπηρεσιών των νησιωτικών υγρότοπων  της Ελλάδας σε κάθε grid-cell βάσει  του πλέγματος αναφοράς EEA 1 km grid. Το πρόγραμμα αφορά τους Παράκτιους και Αλοφυτικούς Οικότοπους που συνδέονται με παράκτιους υγρότοπους και τα μεταβατικά ύδατα (ενδεικτικά 1130, 1150*, 1310, 1410, 1420, 1440, 1510*), τις Παράκτιες και Ενδοχωρικές θίνες που συνορεύουν με υγροτοπικές περιοχές και αποτελούν αναπόσταστο μέρος αυτών (ενδεικτικά 2120, 2190), τους Οικότοπους Γλυκών Νερών (ενδεικτικά 3130, 3140, 3150, 3170; εξαιρούνται οι οικότοποι των Ρέοντων Υδάτων) καθώς και τους Υψηλούς Τυρφώνες, Χαμηλοί Τυρφώνες και Βάλτους. </t>
  </si>
  <si>
    <t>16.000€ (το σύνολο του προγράμματος για όλες τις Περιφέρειες είναι 2 έτη)</t>
  </si>
  <si>
    <t xml:space="preserve">Πανεπιστήμιο Πατρών, WWF Ελλάς
</t>
  </si>
  <si>
    <t>Οι δράσεις στην Περιφέρεια Ανατολικής Μακεδονίας Θράκης είναι μέρος ενός συνολικού προγράμματος που αφορά όλες τις Περιφέρειες που έχουν υγροτοπικούς τύπους οικοτόπων σε νησιά. Στην συγκεκριμένη Περιφέρεια απαντούν 18 υγρότοποι σε 2 νησιά. Η Δράση αποτελεί συμπληρωματική ενέργεια στο έργο LifeIP 4 Natura, το οποίο χαρτογραφεί και αξιολογεί τα οικοσυστήματα και την κατάστασή τους σε εθνική κλίμακα (1:50 000) και σε τοπική (πιο λεπτομερή) κλίμακα, μόνο σε επίπεδο μελετών περίπτωσης (case-studies). 
Σχετικά με τον προσδιορισμό της κατάστασης των τύπων οικοτόπων (habitat condition) κάθε οριοθετημένου νησιωτικού υγροτόπου η αναγκαιότητα τεκμηριώνεται με βάση τα εξής: Η προηγούμενη έκθεση σχετικά με την κατάσταση διατήρησης (conservation status) της δομής και των λειτουργιών δεν έδινε καμία πληροφορία για το ποσοστό του κάθε τύπου οικοτόπους που βρίσκεται σε καλή κατάσταση (good condition), γεγονός που περιόριζε την χρήση των δεδομένων από τις εθνικές εκθέσεις του άρθρου 17 της Οδηγίας 92/43/ΕΚ, ως προς την αναγνώριση/προσδιορισμό και επιστημονική τεκμηρίωση προτεραιοτήτων για αποκατάσταση ή και για ευρύτερες μελέτες αξιολόγησης των οικοσυστημάτων. 
Ως εκ τούτου, έχει συμφωνηθεί να αναφέρεται στην νέα έκθεση για την περίοδο 2013-2018, η έκταση (επιφάνεια) του τύπου οικοτόπου που βρίσκεται σε «καλή κατάσταση», «μη καλή κατάσταση» και «άγνωστη» μαζί με τη βραχυπρόθεσμη κατεύθυνση της τάσης (12 έτη) της επιφάνειας που βρίσκεται σε «καλή κατάσταση».  Η κατεύθυνση της τάσης («σταθερή», «αυξανόμενη», «μειούμενη», «αβέβαιη», «άγνωστη") θα βοηθήσει στη μέτρηση της προόδου προς την κατεύθυνση της ευνοϊκής κατάστασης διατήρησης και προς την κατεύθυνση επίτευξης του στόχου 1 της Ευρωπαϊκής Στρατηγικής για τη βιοποικιλότητα του 2020. 
Σχετικά με την αξιολόγηση της κατάστασης του κάθε οικοσυστήματος (Ecosystem condition), σε επίπεδο MAES level III, η αναγκαιότητα τεκμηριώνεται με βάση τα εξής: Η κατάσταση ενός οικοσυστήματος αναφέρεται στη φυσική, χημική και βιολογική κατάσταση ή την ποιότητα του σε συγκεκριμένο χρονικό σημείο και περιλαμβάνει νομικές έννοιες (π.χ. διατήρηση σύμφωνα με τις Οδηγίες για τα πτηνά και τους οικοτόπους, την οικολογική κατάσταση κατά την έννοια της Οδηγίας-Πλαίσιο για τα ύδατα, και την περιβαλλοντική κατάσταση στο πλαίσιο της θαλάσσιας Στρατηγικής), καθώς και άλλους δείκτες/μεταβλητές σχετικά με την κατάσταση, τις πιέσεις και τη βιοποικιλότητα του οικοσυστήματος.
Οι πιέσεις και οι απειλές σε συνδυασμό με την κατάσταση τύπων οικοτόπων (αποτελεί στοιχείο-αποτέλεσμα της αξιολόγησης των δομών και λειτουργιών), οικοσυστημάτων, οικοσυστημικών υπηρεσιών στους μικρούς νησιωτικούς υγροτόπους εντός και εκτός του δικτύου Natura 2000, θα ενδυναμώσει ιδιαίτερα την επιστημονική τεκμηρίωση με δεδομένα εποπτείας για μικρούς υγροτόπους, την συμμετοχή τους στον προσδιορισμό στόχων διατήρησης σε τοπικό, περιφερειακό και εθνικό επίπεδο. 
Μέσω της καταγραφής και χωρικής αποτύπωσης  των οικοσυστημικών υπηρεσιών στους νησιωτικούς υγροτόπους  της Ελλάδας σε grid-cells του πλέγματος αναφοράς EEA 1x1km, στόχος είναι η δημιουργία ενός εθνικού δικτύου νησιωτικών υγροτόπων, με ομοιότητα στα χαρακτηριστικά τους, αλλά και με συμπληρωματικότητα ως προς τις οικοσυστημικές υπηρεσίες τις οποίες υποστηρίζουν (μεμονωμένα κάθε μικρός υγρότοπος μπορεί να είχε μικρή, έως πολύ μικρή σημασία). Πρόκειται για ένα δίκτυο το οποίο θα διαχειρίζεται, τόσο ως μια αυτόνομη πράσινη υποδομή, λόγω των ιδιαίτερων χαρακτηριστικών του, όσο και συνεργιστικά με τις υφιστάμενες προστατευόμενες περιοχές εθνικής, ευρωπαϊκής και διεθνούς σημασίας. Κάθε νησιωτικός υγρότοπος, μεμονωμένα θα μπορούσε να μην είναι ιδιαίτερα σημαντικός (για παράδειγμα λόγω της μικρής του έκτασης), μαζί όμως με γειτονικούς υγροτόπους (δέσμες υγροτόπων-bundles) αποτελούν σημαντικότατο ενδιαίτημα, με τη μορφή σύνθετου μωσαϊκού, για είδη πανίδας και χλωρίδας τοπικής και διεθνούς σημασίας. Η αναγνώριση δεσμών αφορά τόσο στη χωρική γειτνίαση, στην ομοιότητα των χαρακτηριστικών τους, όσο και στη συμπληρωματικότητα των οικοσυστημικών υπηρεσιών που υποστηρίζουν. Τέλος, μέσω αυτού του δικτύου και των επιμέρους δεσμών του, μπορούν να προταθούν συγκροτημένα και συντονισμένα δράσεις διαχείρισης και προστασίας. Έτσι θα επιτευχθεί η αναγνώριση του μέχρι τώρα αδρανούς φυσικού κεφαλαίου υποστηρίζοντας την ολοκληρωμένη διαχείριση και την οικονομική ανάπτυξη των περιοχών με νησιωτικούς υγροτόπους με κοινά μέσα, πόρους και στρατηγική.</t>
  </si>
  <si>
    <t xml:space="preserve"> * Κατσαδωράκης, Γ. και Κ. Παραγκαμιάν. 2007. Απογραφή των υγρότοπων των νησιών του Αιγαίου: Ταυτότητα, οικολογική κατάσταση και απειλές. Παγκόσμιο Ταμείο για τη Φύση - WWF Ελλάς, Αθήνα, 392 σελ.            Dimopoulos P, Kokkoris I, Darkou E (2017).  Technical guide for mapping and assessment of ecosystem and their services in Greece. National Center of the Environment and Sustainable Development [In Greek]. [ISBN 978-960-9407-42-7]                               Kokkoris I, Dimopoulos P, Xystrakis F, Tsiripidis I (2018) National scale ecosystem condition assessment with emphasis on forest types in Greece. One Ecosystem 3: e25434. https://doi.org/10.3897/oneeco.3.e25434  Maes J, Teller A, Erhard M, Grizzetti B, Barredo J, Paracchini M, Condé S, Somma F,
Orgiazzi A, Jones A, Zulian A, Vallecilo S, Petersen J, Marquardt D, Kovacevic V, Abdul
Malak D, Marin A, Czúcz B, Mauri A, Loffler P, Bastrup-Birk A, Biala K, Christiansen T,
Werner B (2018) Mapping and Assessment of Ecosystems and their Services: An
analytical framework for ecosystem condition. Publications office of the European
Union, Luxembourg.
* www.oikoskopio.gr/ygrotopio</t>
  </si>
  <si>
    <t>20.000€ (το σύνολο του προγράμματος για όλες τις Περιφέρειες είναι 2 έτη)</t>
  </si>
  <si>
    <t>Οι δράσεις στην Περιφέρεια Αττικής είναι μέρος ενός συνολικού προγράμματος που αφορά όλες τις Περιφέρειες που έχουν υγροτοπικούς τύπους οικοτόπων σε νησιά. Στην συγκεκριμένη Περιφέρεια απαντούν 13 υγρότοποι σε 6 νησιά. Η Δράση αποτελεί συμπληρωματική ενέργεια στο έργο LifeIP 4 Natura, το οποίο χαρτογραφεί και αξιολογεί τα οικοσυστήματα και την κατάστασή τους σε εθνική κλίμακα (1:50 000) και σε τοπική (πιο λεπτομερή) κλίμακα, μόνο σε επίπεδο μελετών περίπτωσης (case-studies). 
Σχετικά με τον προσδιορισμό της κατάστασης των τύπων οικοτόπων (habitat condition) κάθε οριοθετημένου νησιωτικού υγροτόπου η αναγκαιότητα τεκμηριώνεται με βάση τα εξής: Η προηγούμενη έκθεση σχετικά με την κατάσταση διατήρησης (conservation status) της δομής και των λειτουργιών δεν έδινε καμία πληροφορία για το ποσοστό του κάθε τύπου οικοτόπους που βρίσκεται σε καλή κατάσταση (good condition), γεγονός που περιόριζε την χρήση των δεδομένων από τις εθνικές εκθέσεις του άρθρου 17 της Οδηγίας 92/43/ΕΚ, ως προς την αναγνώριση/προσδιορισμό και επιστημονική τεκμηρίωση προτεραιοτήτων για αποκατάσταση ή και για ευρύτερες μελέτες αξιολόγησης των οικοσυστημάτων. 
Ως εκ τούτου, έχει συμφωνηθεί να αναφέρεται στην νέα έκθεση για την περίοδο 2013-2018, η έκταση (επιφάνεια) του τύπου οικοτόπου που βρίσκεται σε «καλή κατάσταση», «μη καλή κατάσταση» και «άγνωστη» μαζί με τη βραχυπρόθεσμη κατεύθυνση της τάσης (12 έτη) της επιφάνειας που βρίσκεται σε «καλή κατάσταση».  Η κατεύθυνση της τάσης («σταθερή», «αυξανόμενη», «μειούμενη», «αβέβαιη», «άγνωστη") θα βοηθήσει στη μέτρηση της προόδου προς την κατεύθυνση της ευνοϊκής κατάστασης διατήρησης και προς την κατεύθυνση επίτευξης του στόχου 1 της Ευρωπαϊκής Στρατηγικής για τη βιοποικιλότητα του 2020. 
Σχετικά με την αξιολόγηση της κατάστασης του κάθε οικοσυστήματος (Ecosystem condition), σε επίπεδο MAES level III, η αναγκαιότητα τεκμηριώνεται με βάση τα εξής: Η κατάσταση ενός οικοσυστήματος αναφέρεται στη φυσική, χημική και βιολογική κατάσταση ή την ποιότητα του σε συγκεκριμένο χρονικό σημείο και περιλαμβάνει νομικές έννοιες (π.χ. διατήρηση σύμφωνα με τις Οδηγίες για τα πτηνά και τους οικοτόπους, την οικολογική κατάσταση κατά την έννοια της Οδηγίας-Πλαίσιο για τα ύδατα, και την περιβαλλοντική κατάσταση στο πλαίσιο της θαλάσσιας Στρατηγικής), καθώς και άλλους δείκτες/μεταβλητές σχετικά με την κατάσταση, τις πιέσεις και τη βιοποικιλότητα του οικοσυστήματος.
Οι πιέσεις και οι απειλές σε συνδυασμό με την κατάσταση τύπων οικοτόπων (αποτελεί στοιχείο-αποτέλεσμα της αξιολόγησης των δομών και λειτουργιών), οικοσυστημάτων, οικοσυστημικών υπηρεσιών στους μικρούς νησιωτικούς υγροτόπους εντός και εκτός του δικτύου Natura 2000, θα ενδυναμώσει ιδιαίτερα την επιστημονική τεκμηρίωση με δεδομένα εποπτείας για μικρούς υγροτόπους, την συμμετοχή τους στον προσδιορισμό στόχων διατήρησης σε τοπικό, περιφερειακό και εθνικό επίπεδο. 
Μέσω της καταγραφής και χωρικής αποτύπωσης  των οικοσυστημικών υπηρεσιών στους νησιωτικούς υγροτόπους  της Ελλάδας σε grid-cells του πλέγματος αναφοράς EEA 1x1km, στόχος είναι η δημιουργία ενός εθνικού δικτύου νησιωτικών υγροτόπων, με ομοιότητα στα χαρακτηριστικά τους, αλλά και με συμπληρωματικότητα ως προς τις οικοσυστημικές υπηρεσίες τις οποίες υποστηρίζουν (μεμονωμένα κάθε μικρός υγρότοπος μπορεί να είχε μικρή, έως πολύ μικρή σημασία). Πρόκειται για ένα δίκτυο το οποίο θα διαχειρίζεται, τόσο ως μια αυτόνομη πράσινη υποδομή, λόγω των ιδιαίτερων χαρακτηριστικών του, όσο και συνεργιστικά με τις υφιστάμενες προστατευόμενες περιοχές εθνικής, ευρωπαϊκής και διεθνούς σημασίας. Κάθε νησιωτικός υγρότοπος, μεμονωμένα θα μπορούσε να μην είναι ιδιαίτερα σημαντικός (για παράδειγμα λόγω της μικρής του έκτασης), μαζί όμως με γειτονικούς υγροτόπους (δέσμες υγροτόπων-bundles) αποτελούν σημαντικότατο ενδιαίτημα, με τη μορφή σύνθετου μωσαϊκού, για είδη πανίδας και χλωρίδας τοπικής και διεθνούς σημασίας. Η αναγνώριση δεσμών αφορά τόσο στη χωρική γειτνίαση, στην ομοιότητα των χαρακτηριστικών τους, όσο και στη συμπληρωματικότητα των οικοσυστημικών υπηρεσιών που υποστηρίζουν. Τέλος, μέσω αυτού του δικτύου και των επιμέρους δεσμών του, μπορούν να προταθούν συγκροτημένα και συντονισμένα δράσεις διαχείρισης και προστασίας. Έτσι θα επιτευχθεί η αναγνώριση του μέχρι τώρα αδρανούς φυσικού κεφαλαίου υποστηρίζοντας την ολοκληρωμένη διαχείριση και την οικονομική ανάπτυξη των περιοχών με νησιωτικούς υγροτόπους με κοινά μέσα, πόρους και στρατηγική.</t>
  </si>
  <si>
    <t>80.000€ (το σύνολο του προγράμματος για όλες τις Περιφέρειες είναι 2 έτη)</t>
  </si>
  <si>
    <t>Οι δράσεις στην Περιφέρεια Βορείου Αιγαίου είναι μέρος ενός συνολικού προγράμματος που αφορά όλες τις Περιφέρειες που έχουν οικότοπους σε νησιά. Στην συγκεκριμένη Περιφέρεια απαντούν 199 υγρότοποι σε 8 νησιά.
Η Δράση αποτελεί συμπληρωματική ενέργεια στο έργο LifeIP 4 Natura, το οποίο χαρτογραφεί και αξιολογεί τα οικοσυστήματα και την κατάστασή τους σε εθνική κλίμακα (1:50 000) και σε τοπική (πιο λεπτομερή) κλίμακα, μόνο σε επίπεδο μελετών περίπτωσης (case-studies). 
Σχετικά με τον προσδιορισμό της κατάστασης των τύπων οικοτόπων (habitat condition) κάθε οριοθετημένου νησιωτικού υγροτόπου η αναγκαιότητα τεκμηριώνεται με βάση τα εξής: Η προηγούμενη έκθεση σχετικά με την κατάσταση διατήρησης (conservation status) της δομής και των λειτουργιών δεν έδινε καμία πληροφορία για το ποσοστό του κάθε τύπου οικοτόπους που βρίσκεται σε καλή κατάσταση (good condition), γεγονός που περιόριζε την χρήση των δεδομένων από τις εθνικές εκθέσεις του άρθρου 17 της Οδηγίας 92/43/ΕΚ, ως προς την αναγνώριση/προσδιορισμό και επιστημονική τεκμηρίωση προτεραιοτήτων για αποκατάσταση ή και για ευρύτερες μελέτες αξιολόγησης των οικοσυστημάτων. 
Ως εκ τούτου, έχει συμφωνηθεί να αναφέρεται στην νέα έκθεση για την περίοδο 2013-2018, η έκταση (επιφάνεια) του τύπου οικοτόπου που βρίσκεται σε «καλή κατάσταση», «μη καλή κατάσταση» και «άγνωστη» μαζί με τη βραχυπρόθεσμη κατεύθυνση της τάσης (12 έτη) της επιφάνειας που βρίσκεται σε «καλή κατάσταση».  Η κατεύθυνση της τάσης («σταθερή», «αυξανόμενη», «μειούμενη», «αβέβαιη», «άγνωστη") θα βοηθήσει στη μέτρηση της προόδου προς την κατεύθυνση της ευνοϊκής κατάστασης διατήρησης και προς την κατεύθυνση επίτευξης του στόχου 1 της Ευρωπαϊκής Στρατηγικής για τη βιοποικιλότητα του 2020. 
Σχετικά με την αξιολόγηση της κατάστασης του κάθε οικοσυστήματος (Ecosystem condition), σε επίπεδο MAES level III, η αναγκαιότητα τεκμηριώνεται με βάση τα εξής: Η κατάσταση ενός οικοσυστήματος αναφέρεται στη φυσική, χημική και βιολογική κατάσταση ή την ποιότητα του σε συγκεκριμένο χρονικό σημείο και περιλαμβάνει νομικές έννοιες (π.χ. διατήρηση σύμφωνα με τις Οδηγίες για τα πτηνά και τους οικοτόπους, την οικολογική κατάσταση κατά την έννοια της Οδηγίας-Πλαίσιο για τα ύδατα, και την περιβαλλοντική κατάσταση στο πλαίσιο της θαλάσσιας Στρατηγικής), καθώς και άλλους δείκτες/μεταβλητές σχετικά με την κατάσταση, τις πιέσεις και τη βιοποικιλότητα του οικοσυστήματος.
Οι πιέσεις και οι απειλές σε συνδυασμό με την κατάσταση τύπων οικοτόπων (αποτελεί στοιχείο-αποτέλεσμα της αξιολόγησης των δομών και λειτουργιών), οικοσυστημάτων, οικοσυστημικών υπηρεσιών στους μικρούς νησιωτικούς υγροτόπους εντός και εκτός του δικτύου Natura 2000, θα ενδυναμώσει ιδιαίτερα την επιστημονική τεκμηρίωση με δεδομένα εποπτείας για μικρούς υγροτόπους, την συμμετοχή τους στον προσδιορισμό στόχων διατήρησης σε τοπικό, περιφερειακό και εθνικό επίπεδο. 
Μέσω της καταγραφής και χωρικής αποτύπωσης  των οικοσυστημικών υπηρεσιών στους νησιωτικούς υγροτόπους  της Ελλάδας σε grid-cells του πλέγματος αναφοράς EEA 1x1km, στόχος είναι η δημιουργία ενός εθνικού δικτύου νησιωτικών υγροτόπων, με ομοιότητα στα χαρακτηριστικά τους, αλλά και με συμπληρωματικότητα ως προς τις οικοσυστημικές υπηρεσίες τις οποίες υποστηρίζουν (μεμονωμένα κάθε μικρός υγρότοπος μπορεί να είχε μικρή, έως πολύ μικρή σημασία). Πρόκειται για ένα δίκτυο το οποίο θα διαχειρίζεται, τόσο ως μια αυτόνομη πράσινη υποδομή, λόγω των ιδιαίτερων χαρακτηριστικών του, όσο και συνεργιστικά με τις υφιστάμενες προστατευόμενες περιοχές εθνικής, ευρωπαϊκής και διεθνούς σημασίας. Κάθε νησιωτικός υγρότοπος, μεμονωμένα θα μπορούσε να μην είναι ιδιαίτερα σημαντικός (για παράδειγμα λόγω της μικρής του έκτασης), μαζί όμως με γειτονικούς υγροτόπους (δέσμες υγροτόπων-bundles) αποτελούν σημαντικότατο ενδιαίτημα, με τη μορφή σύνθετου μωσαϊκού, για είδη πανίδας και χλωρίδας τοπικής και διεθνούς σημασίας. Η αναγνώριση δεσμών αφορά τόσο στη χωρική γειτνίαση, στην ομοιότητα των χαρακτηριστικών τους, όσο και στη συμπληρωματικότητα των οικοσυστημικών υπηρεσιών που υποστηρίζουν. Τέλος, μέσω αυτού του δικτύου και των επιμέρους δεσμών του, μπορούν να προταθούν συγκροτημένα και συντονισμένα δράσεις διαχείρισης και προστασίας. Έτσι θα επιτευχθεί η αναγνώριση του μέχρι τώρα αδρανούς φυσικού κεφαλαίου υποστηρίζοντας την ολοκληρωμένη διαχείριση και την οικονομική ανάπτυξη των περιοχών με νησιωτικούς υγροτόπους με κοινά μέσα, πόρους και στρατηγική.</t>
  </si>
  <si>
    <t xml:space="preserve">Οι δράσεις στην Περιφέρεια Θεσσαλίας είναι μέρος ενός συνολικού προγράμματος που αφορά όλες τις Περιφέρειες που έχουν οικότοπους σε νησιά. Στην συγκεκριμένη Περιφέρεια απαντούν 12 υγρότοποι σε 6 νησιά. Η Δράση αποτελεί συμπληρωματική ενέργεια στο έργο LifeIP 4 Natura, το οποίο χαρτογραφεί και αξιολογεί τα οικοσυστήματα και την κατάστασή τους σε εθνική κλίμακα (1:50 000) και σε τοπική (πιο λεπτομερή) κλίμακα, μόνο σε επίπεδο μελετών περίπτωσης (case-studies). 
Σχετικά με τον προσδιορισμό της κατάστασης των τύπων οικοτόπων (habitat condition) κάθε οριοθετημένου νησιωτικού υγροτόπου η αναγκαιότητα τεκμηριώνεται με βάση τα εξής: Η προηγούμενη έκθεση σχετικά με την κατάσταση διατήρησης (conservation status) της δομής και των λειτουργιών δεν έδινε καμία πληροφορία για το ποσοστό του κάθε τύπου οικοτόπους που βρίσκεται σε καλή κατάσταση (good condition), γεγονός που περιόριζε την χρήση των δεδομένων από τις εθνικές εκθέσεις του άρθρου 17 της Οδηγίας 92/43/ΕΚ, ως προς την αναγνώριση/προσδιορισμό και επιστημονική τεκμηρίωση προτεραιοτήτων για αποκατάσταση ή και για ευρύτερες μελέτες αξιολόγησης των οικοσυστημάτων. 
Ως εκ τούτου, έχει συμφωνηθεί να αναφέρεται στην νέα έκθεση για την περίοδο 2013-2018, η έκταση (επιφάνεια) του τύπου οικοτόπου που βρίσκεται σε «καλή κατάσταση», «μη καλή κατάσταση» και «άγνωστη» μαζί με τη βραχυπρόθεσμη κατεύθυνση της τάσης (12 έτη) της επιφάνειας που βρίσκεται σε «καλή κατάσταση».  Η κατεύθυνση της τάσης («σταθερή», «αυξανόμενη», «μειούμενη», «αβέβαιη», «άγνωστη") θα βοηθήσει στη μέτρηση της προόδου προς την κατεύθυνση της ευνοϊκής κατάστασης διατήρησης και προς την κατεύθυνση επίτευξης του στόχου 1 της Ευρωπαϊκής Στρατηγικής για τη βιοποικιλότητα του 2020. 
Σχετικά με την αξιολόγηση της κατάστασης του κάθε οικοσυστήματος (Ecosystem condition), σε επίπεδο MAES level III, η αναγκαιότητα τεκμηριώνεται με βάση τα εξής: Η κατάσταση ενός οικοσυστήματος αναφέρεται στη φυσική, χημική και βιολογική κατάσταση ή την ποιότητα του σε συγκεκριμένο χρονικό σημείο και περιλαμβάνει νομικές έννοιες (π.χ. διατήρηση σύμφωνα με τις Οδηγίες για τα πτηνά και τους οικοτόπους, την οικολογική κατάσταση κατά την έννοια της Οδηγίας-Πλαίσιο για τα ύδατα, και την περιβαλλοντική κατάσταση στο πλαίσιο της θαλάσσιας Στρατηγικής), καθώς και άλλους δείκτες/μεταβλητές σχετικά με την κατάσταση, τις πιέσεις και τη βιοποικιλότητα του οικοσυστήματος.
Οι πιέσεις και οι απειλές σε συνδυασμό με την κατάσταση τύπων οικοτόπων (αποτελεί στοιχείο-αποτέλεσμα της αξιολόγησης των δομών και λειτουργιών), οικοσυστημάτων, οικοσυστημικών υπηρεσιών στους μικρούς νησιωτικούς υγροτόπους εντός και εκτός του δικτύου Natura 2000, θα ενδυναμώσει ιδιαίτερα την επιστημονική τεκμηρίωση με δεδομένα εποπτείας για μικρούς υγροτόπους, την συμμετοχή τους στον προσδιορισμό στόχων διατήρησης σε τοπικό, περιφερειακό και εθνικό επίπεδο. 
Μέσω της καταγραφής και χωρικής αποτύπωσης  των οικοσυστημικών υπηρεσιών στους νησιωτικούς υγροτόπους  της Ελλάδας σε grid-cells του πλέγματος αναφοράς EEA 1x1km, στόχος είναι η δημιουργία ενός εθνικού δικτύου νησιωτικών υγροτόπων, με ομοιότητα στα χαρακτηριστικά τους, αλλά και με συμπληρωματικότητα ως προς τις οικοσυστημικές υπηρεσίες τις οποίες υποστηρίζουν (μεμονωμένα κάθε μικρός υγρότοπος μπορεί να είχε μικρή, έως πολύ μικρή σημασία). Πρόκειται για ένα δίκτυο το οποίο θα διαχειρίζεται, τόσο ως μια αυτόνομη πράσινη υποδομή, λόγω των ιδιαίτερων χαρακτηριστικών του, όσο και συνεργιστικά με τις υφιστάμενες προστατευόμενες περιοχές εθνικής, ευρωπαϊκής και διεθνούς σημασίας. Κάθε νησιωτικός υγρότοπος, μεμονωμένα θα μπορούσε να μην είναι ιδιαίτερα σημαντικός (για παράδειγμα λόγω της μικρής του έκτασης), μαζί όμως με γειτονικούς υγροτόπους (δέσμες υγροτόπων-bundles) αποτελούν σημαντικότατο ενδιαίτημα, με τη μορφή σύνθετου μωσαϊκού, για είδη πανίδας και χλωρίδας τοπικής και διεθνούς σημασίας. Η αναγνώριση δεσμών αφορά τόσο στη χωρική γειτνίαση, στην ομοιότητα των χαρακτηριστικών τους, όσο και στη συμπληρωματικότητα των οικοσυστημικών υπηρεσιών που υποστηρίζουν. Τέλος, μέσω αυτού του δικτύου και των επιμέρους δεσμών του, μπορούν να προταθούν συγκροτημένα και συντονισμένα δράσεις διαχείρισης και προστασίας. Έτσι θα επιτευχθεί η αναγνώριση του μέχρι τώρα αδρανούς φυσικού κεφαλαίου υποστηρίζοντας την ολοκληρωμένη διαχείριση και την οικονομική ανάπτυξη των περιοχών με νησιωτικούς υγροτόπους με κοινά μέσα, πόρους και στρατηγική.
</t>
  </si>
  <si>
    <t>24.000€ (το σύνολο του προγράμματος για όλες τις Περιφέρειες είναι 2 έτη)</t>
  </si>
  <si>
    <t>Οι δράσεις στην Περιφέρεια Ιονίων Νήσων είναι μέρος ενός συνολικού προγράμματος που αφορά όλες τις Περιφέρειες που έχουν οικότοπους σε νησιά. Στην συγκεκριμένη Περιφέρεια απαντούν 100 υγρότοποι σε 8 νησιά. Η Δράση αποτελεί συμπληρωματική ενέργεια στο έργο LifeIP 4 Natura, το οποίο χαρτογραφεί και αξιολογεί τα οικοσυστήματα και την κατάστασή τους σε εθνική κλίμακα (1:50 000) και σε τοπική (πιο λεπτομερή) κλίμακα, μόνο σε επίπεδο μελετών περίπτωσης (case-studies). 
Σχετικά με τον προσδιορισμό της κατάστασης των τύπων οικοτόπων (habitat condition) κάθε οριοθετημένου νησιωτικού υγροτόπου η αναγκαιότητα τεκμηριώνεται με βάση τα εξής: Η προηγούμενη έκθεση σχετικά με την κατάσταση διατήρησης (conservation status) της δομής και των λειτουργιών δεν έδινε καμία πληροφορία για το ποσοστό του κάθε τύπου οικοτόπους που βρίσκεται σε καλή κατάσταση (good condition), γεγονός που περιόριζε την χρήση των δεδομένων από τις εθνικές εκθέσεις του άρθρου 17 της Οδηγίας 92/43/ΕΚ, ως προς την αναγνώριση/προσδιορισμό και επιστημονική τεκμηρίωση προτεραιοτήτων για αποκατάσταση ή και για ευρύτερες μελέτες αξιολόγησης των οικοσυστημάτων. 
Ως εκ τούτου, έχει συμφωνηθεί να αναφέρεται στην νέα έκθεση για την περίοδο 2013-2018, η έκταση (επιφάνεια) του τύπου οικοτόπου που βρίσκεται σε «καλή κατάσταση», «μη καλή κατάσταση» και «άγνωστη» μαζί με τη βραχυπρόθεσμη κατεύθυνση της τάσης (12 έτη) της επιφάνειας που βρίσκεται σε «καλή κατάσταση».  Η κατεύθυνση της τάσης («σταθερή», «αυξανόμενη», «μειούμενη», «αβέβαιη», «άγνωστη") θα βοηθήσει στη μέτρηση της προόδου προς την κατεύθυνση της ευνοϊκής κατάστασης διατήρησης και προς την κατεύθυνση επίτευξης του στόχου 1 της Ευρωπαϊκής Στρατηγικής για τη βιοποικιλότητα του 2020. 
Σχετικά με την αξιολόγηση της κατάστασης του κάθε οικοσυστήματος (Ecosystem condition), σε επίπεδο MAES level III, η αναγκαιότητα τεκμηριώνεται με βάση τα εξής: Η κατάσταση ενός οικοσυστήματος αναφέρεται στη φυσική, χημική και βιολογική κατάσταση ή την ποιότητα του σε συγκεκριμένο χρονικό σημείο και περιλαμβάνει νομικές έννοιες (π.χ. διατήρηση σύμφωνα με τις Οδηγίες για τα πτηνά και τους οικοτόπους, την οικολογική κατάσταση κατά την έννοια της Οδηγίας-Πλαίσιο για τα ύδατα, και την περιβαλλοντική κατάσταση στο πλαίσιο της θαλάσσιας Στρατηγικής), καθώς και άλλους δείκτες/μεταβλητές σχετικά με την κατάσταση, τις πιέσεις και τη βιοποικιλότητα του οικοσυστήματος.
Οι πιέσεις και οι απειλές σε συνδυασμό με την κατάσταση τύπων οικοτόπων (αποτελεί στοιχείο-αποτέλεσμα της αξιολόγησης των δομών και λειτουργιών), οικοσυστημάτων, οικοσυστημικών υπηρεσιών στους μικρούς νησιωτικούς υγροτόπους εντός και εκτός του δικτύου Natura 2000, θα ενδυναμώσει ιδιαίτερα την επιστημονική τεκμηρίωση με δεδομένα εποπτείας για μικρούς υγροτόπους, την συμμετοχή τους στον προσδιορισμό στόχων διατήρησης σε τοπικό, περιφερειακό και εθνικό επίπεδο. 
Μέσω της καταγραφής και χωρικής αποτύπωσης  των οικοσυστημικών υπηρεσιών στους νησιωτικούς υγροτόπους  της Ελλάδας σε grid-cells του πλέγματος αναφοράς EEA 1x1km, στόχος είναι η δημιουργία ενός εθνικού δικτύου νησιωτικών υγροτόπων, με ομοιότητα στα χαρακτηριστικά τους, αλλά και με συμπληρωματικότητα ως προς τις οικοσυστημικές υπηρεσίες τις οποίες υποστηρίζουν (μεμονωμένα κάθε μικρός υγρότοπος μπορεί να είχε μικρή, έως πολύ μικρή σημασία). Πρόκειται για ένα δίκτυο το οποίο θα διαχειρίζεται, τόσο ως μια αυτόνομη πράσινη υποδομή, λόγω των ιδιαίτερων χαρακτηριστικών του, όσο και συνεργιστικά με τις υφιστάμενες προστατευόμενες περιοχές εθνικής, ευρωπαϊκής και διεθνούς σημασίας. Κάθε νησιωτικός υγρότοπος, μεμονωμένα θα μπορούσε να μην είναι ιδιαίτερα σημαντικός (για παράδειγμα λόγω της μικρής του έκτασης), μαζί όμως με γειτονικούς υγροτόπους (δέσμες υγροτόπων-bundles) αποτελούν σημαντικότατο ενδιαίτημα, με τη μορφή σύνθετου μωσαϊκού, για είδη πανίδας και χλωρίδας τοπικής και διεθνούς σημασίας. Η αναγνώριση δεσμών αφορά τόσο στη χωρική γειτνίαση, στην ομοιότητα των χαρακτηριστικών τους, όσο και στη συμπληρωματικότητα των οικοσυστημικών υπηρεσιών που υποστηρίζουν. Τέλος, μέσω αυτού του δικτύου και των επιμέρους δεσμών του, μπορούν να προταθούν συγκροτημένα και συντονισμένα δράσεις διαχείρισης και προστασίας. Έτσι θα επιτευχθεί η αναγνώριση του μέχρι τώρα αδρανούς φυσικού κεφαλαίου υποστηρίζοντας την ολοκληρωμένη διαχείριση και την οικονομική ανάπτυξη των περιοχών με νησιωτικούς υγροτόπους με κοινά μέσα, πόρους και στρατηγική.</t>
  </si>
  <si>
    <t>10.000 € (το σύνολο του προγράμματος για όλες τις Περιφέρειες είναι 2 έτη)</t>
  </si>
  <si>
    <t>Οι δράσεις στην Περιφέρεια Κεντρικής Μακεδονίας είναι μέρος ενός συνολικού προγράμματος που αφορά όλες τις Περιφέρειες που έχουν οικότοπους σε νησιά. Στην συγκεκριμένη Περιφέρεια απαντούν 3 υγρότοποι σε 3 νησιά.
Η Δράση αποτελεί συμπληρωματική ενέργεια στο έργο LifeIP 4 Natura, το οποίο χαρτογραφεί και αξιολογεί τα οικοσυστήματα και την κατάστασή τους σε εθνική κλίμακα (1:50 000) και σε τοπική (πιο λεπτομερή) κλίμακα, μόνο σε επίπεδο μελετών περίπτωσης (case-studies). 
Σχετικά με τον προσδιορισμό της κατάστασης των τύπων οικοτόπων (habitat condition) κάθε οριοθετημένου νησιωτικού υγροτόπου η αναγκαιότητα τεκμηριώνεται με βάση τα εξής: Η προηγούμενη έκθεση σχετικά με την κατάσταση διατήρησης (conservation status) της δομής και των λειτουργιών δεν έδινε καμία πληροφορία για το ποσοστό του κάθε τύπου οικοτόπους που βρίσκεται σε καλή κατάσταση (good condition), γεγονός που περιόριζε την χρήση των δεδομένων από τις εθνικές εκθέσεις του άρθρου 17 της Οδηγίας 92/43/ΕΚ, ως προς την αναγνώριση/προσδιορισμό και επιστημονική τεκμηρίωση προτεραιοτήτων για αποκατάσταση ή και για ευρύτερες μελέτες αξιολόγησης των οικοσυστημάτων. 
Ως εκ τούτου, έχει συμφωνηθεί να αναφέρεται στην νέα έκθεση για την περίοδο 2013-2018, η έκταση (επιφάνεια) του τύπου οικοτόπου που βρίσκεται σε «καλή κατάσταση», «μη καλή κατάσταση» και «άγνωστη» μαζί με τη βραχυπρόθεσμη κατεύθυνση της τάσης (12 έτη) της επιφάνειας που βρίσκεται σε «καλή κατάσταση».  Η κατεύθυνση της τάσης («σταθερή», «αυξανόμενη», «μειούμενη», «αβέβαιη», «άγνωστη") θα βοηθήσει στη μέτρηση της προόδου προς την κατεύθυνση της ευνοϊκής κατάστασης διατήρησης και προς την κατεύθυνση επίτευξης του στόχου 1 της Ευρωπαϊκής Στρατηγικής για τη βιοποικιλότητα του 2020. 
Σχετικά με την αξιολόγηση της κατάστασης του κάθε οικοσυστήματος (Ecosystem condition), σε επίπεδο MAES level III, η αναγκαιότητα τεκμηριώνεται με βάση τα εξής: Η κατάσταση ενός οικοσυστήματος αναφέρεται στη φυσική, χημική και βιολογική κατάσταση ή την ποιότητα του σε συγκεκριμένο χρονικό σημείο και περιλαμβάνει νομικές έννοιες (π.χ. διατήρηση σύμφωνα με τις Οδηγίες για τα πτηνά και τους οικοτόπους, την οικολογική κατάσταση κατά την έννοια της Οδηγίας-Πλαίσιο για τα ύδατα, και την περιβαλλοντική κατάσταση στο πλαίσιο της θαλάσσιας Στρατηγικής), καθώς και άλλους δείκτες/μεταβλητές σχετικά με την κατάσταση, τις πιέσεις και τη βιοποικιλότητα του οικοσυστήματος.
Οι πιέσεις και οι απειλές σε συνδυασμό με την κατάσταση τύπων οικοτόπων (αποτελεί στοιχείο-αποτέλεσμα της αξιολόγησης των δομών και λειτουργιών), οικοσυστημάτων, οικοσυστημικών υπηρεσιών στους μικρούς νησιωτικούς υγροτόπους εντός και εκτός του δικτύου Natura 2000, θα ενδυναμώσει ιδιαίτερα την επιστημονική τεκμηρίωση με δεδομένα εποπτείας για μικρούς υγροτόπους, την συμμετοχή τους στον προσδιορισμό στόχων διατήρησης σε τοπικό, περιφερειακό και εθνικό επίπεδο. 
Μέσω της καταγραφής και χωρικής αποτύπωσης  των οικοσυστημικών υπηρεσιών στους νησιωτικούς υγροτόπους  της Ελλάδας σε grid-cells του πλέγματος αναφοράς EEA 1x1km, στόχος είναι η δημιουργία ενός εθνικού δικτύου νησιωτικών υγροτόπων, με ομοιότητα στα χαρακτηριστικά τους, αλλά και με συμπληρωματικότητα ως προς τις οικοσυστημικές υπηρεσίες τις οποίες υποστηρίζουν (μεμονωμένα κάθε μικρός υγρότοπος μπορεί να είχε μικρή, έως πολύ μικρή σημασία). Πρόκειται για ένα δίκτυο το οποίο θα διαχειρίζεται, τόσο ως μια αυτόνομη πράσινη υποδομή, λόγω των ιδιαίτερων χαρακτηριστικών του, όσο και συνεργιστικά με τις υφιστάμενες προστατευόμενες περιοχές εθνικής, ευρωπαϊκής και διεθνούς σημασίας. Κάθε νησιωτικός υγρότοπος, μεμονωμένα θα μπορούσε να μην είναι ιδιαίτερα σημαντικός (για παράδειγμα λόγω της μικρής του έκτασης), μαζί όμως με γειτονικούς υγροτόπους (δέσμες υγροτόπων-bundles) αποτελούν σημαντικότατο ενδιαίτημα, με τη μορφή σύνθετου μωσαϊκού, για είδη πανίδας και χλωρίδας τοπικής και διεθνούς σημασίας. Η αναγνώριση δεσμών αφορά τόσο στη χωρική γειτνίαση, στην ομοιότητα των χαρακτηριστικών τους, όσο και στη συμπληρωματικότητα των οικοσυστημικών υπηρεσιών που υποστηρίζουν. Τέλος, μέσω αυτού του δικτύου και των επιμέρους δεσμών του, μπορούν να προταθούν συγκροτημένα και συντονισμένα δράσεις διαχείρισης και προστασίας. Έτσι θα επιτευχθεί η αναγνώριση του μέχρι τώρα αδρανούς φυσικού κεφαλαίου υποστηρίζοντας την ολοκληρωμένη διαχείριση και την οικονομική ανάπτυξη των περιοχών με νησιωτικούς υγροτόπους με κοινά μέσα, πόρους και στρατηγική.</t>
  </si>
  <si>
    <t>Οι δράσεις στην Περιφέρεια Κρήτης είναι μέρος ενός συνολικού προγράμματος που αφορά όλες τις Περιφέρειες που έχουν οικότοπους σε νησιά. Στην συγκεκριμένη Περιφέρεια απαντούν 200 υγρότοποι σε 3 νησιά. Η Δράση αποτελεί συμπληρωματική ενέργεια στο έργο LifeIP 4 Natura, το οποίο χαρτογραφεί και αξιολογεί τα οικοσυστήματα και την κατάστασή τους σε εθνική κλίμακα (1:50 000) και σε τοπική (πιο λεπτομερή) κλίμακα, μόνο σε επίπεδο μελετών περίπτωσης (case-studies). 
Σχετικά με τον προσδιορισμό της κατάστασης των τύπων οικοτόπων (habitat condition) κάθε οριοθετημένου νησιωτικού υγροτόπου η αναγκαιότητα τεκμηριώνεται με βάση τα εξής: Η προηγούμενη έκθεση σχετικά με την κατάσταση διατήρησης (conservation status) της δομής και των λειτουργιών δεν έδινε καμία πληροφορία για το ποσοστό του κάθε τύπου οικοτόπους που βρίσκεται σε καλή κατάσταση (good condition), γεγονός που περιόριζε την χρήση των δεδομένων από τις εθνικές εκθέσεις του άρθρου 17 της Οδηγίας 92/43/ΕΚ, ως προς την αναγνώριση/προσδιορισμό και επιστημονική τεκμηρίωση προτεραιοτήτων για αποκατάσταση ή και για ευρύτερες μελέτες αξιολόγησης των οικοσυστημάτων. 
Ως εκ τούτου, έχει συμφωνηθεί να αναφέρεται στην νέα έκθεση για την περίοδο 2013-2018, η έκταση (επιφάνεια) του τύπου οικοτόπου που βρίσκεται σε «καλή κατάσταση», «μη καλή κατάσταση» και «άγνωστη» μαζί με τη βραχυπρόθεσμη κατεύθυνση της τάσης (12 έτη) της επιφάνειας που βρίσκεται σε «καλή κατάσταση».  Η κατεύθυνση της τάσης («σταθερή», «αυξανόμενη», «μειούμενη», «αβέβαιη», «άγνωστη") θα βοηθήσει στη μέτρηση της προόδου προς την κατεύθυνση της ευνοϊκής κατάστασης διατήρησης και προς την κατεύθυνση επίτευξης του στόχου 1 της Ευρωπαϊκής Στρατηγικής για τη βιοποικιλότητα του 2020. 
Σχετικά με την αξιολόγηση της κατάστασης του κάθε οικοσυστήματος (Ecosystem condition), σε επίπεδο MAES level III, η αναγκαιότητα τεκμηριώνεται με βάση τα εξής: Η κατάσταση ενός οικοσυστήματος αναφέρεται στη φυσική, χημική και βιολογική κατάσταση ή την ποιότητα του σε συγκεκριμένο χρονικό σημείο και περιλαμβάνει νομικές έννοιες (π.χ. διατήρηση σύμφωνα με τις Οδηγίες για τα πτηνά και τους οικοτόπους, την οικολογική κατάσταση κατά την έννοια της Οδηγίας-Πλαίσιο για τα ύδατα, και την περιβαλλοντική κατάσταση στο πλαίσιο της θαλάσσιας Στρατηγικής), καθώς και άλλους δείκτες/μεταβλητές σχετικά με την κατάσταση, τις πιέσεις και τη βιοποικιλότητα του οικοσυστήματος.
Οι πιέσεις και οι απειλές σε συνδυασμό με την κατάσταση τύπων οικοτόπων (αποτελεί στοιχείο-αποτέλεσμα της αξιολόγησης των δομών και λειτουργιών), οικοσυστημάτων, οικοσυστημικών υπηρεσιών στους μικρούς νησιωτικούς υγροτόπους εντός και εκτός του δικτύου Natura 2000, θα ενδυναμώσει ιδιαίτερα την επιστημονική τεκμηρίωση με δεδομένα εποπτείας για μικρούς υγροτόπους, την συμμετοχή τους στον προσδιορισμό στόχων διατήρησης σε τοπικό, περιφερειακό και εθνικό επίπεδο. 
Μέσω της καταγραφής και χωρικής αποτύπωσης  των οικοσυστημικών υπηρεσιών στους νησιωτικούς υγροτόπους  της Ελλάδας σε grid-cells του πλέγματος αναφοράς EEA 1x1km, στόχος είναι η δημιουργία ενός εθνικού δικτύου νησιωτικών υγροτόπων, με ομοιότητα στα χαρακτηριστικά τους, αλλά και με συμπληρωματικότητα ως προς τις οικοσυστημικές υπηρεσίες τις οποίες υποστηρίζουν (μεμονωμένα κάθε μικρός υγρότοπος μπορεί να είχε μικρή, έως πολύ μικρή σημασία). Πρόκειται για ένα δίκτυο το οποίο θα διαχειρίζεται, τόσο ως μια αυτόνομη πράσινη υποδομή, λόγω των ιδιαίτερων χαρακτηριστικών του, όσο και συνεργιστικά με τις υφιστάμενες προστατευόμενες περιοχές εθνικής, ευρωπαϊκής και διεθνούς σημασίας. Κάθε νησιωτικός υγρότοπος, μεμονωμένα θα μπορούσε να μην είναι ιδιαίτερα σημαντικός (για παράδειγμα λόγω της μικρής του έκτασης), μαζί όμως με γειτονικούς υγροτόπους (δέσμες υγροτόπων-bundles) αποτελούν σημαντικότατο ενδιαίτημα, με τη μορφή σύνθετου μωσαϊκού, για είδη πανίδας και χλωρίδας τοπικής και διεθνούς σημασίας. Η αναγνώριση δεσμών αφορά τόσο στη χωρική γειτνίαση, στην ομοιότητα των χαρακτηριστικών τους, όσο και στη συμπληρωματικότητα των οικοσυστημικών υπηρεσιών που υποστηρίζουν. Τέλος, μέσω αυτού του δικτύου και των επιμέρους δεσμών του, μπορούν να προταθούν συγκροτημένα και συντονισμένα δράσεις διαχείρισης και προστασίας. Έτσι θα επιτευχθεί η αναγνώριση του μέχρι τώρα αδρανούς φυσικού κεφαλαίου υποστηρίζοντας την ολοκληρωμένη διαχείριση και την οικονομική ανάπτυξη των περιοχών με νησιωτικούς υγροτόπους με κοινά μέσα, πόρους και στρατηγική.</t>
  </si>
  <si>
    <t>100.000€ (το σύνολο του προγράμματος για όλες τις Περιφέρειες είναι 2 έτη)</t>
  </si>
  <si>
    <t>Οι δράσεις στην Περιφέρεια Νοτίου Αιγαίου είναι μέρος ενός συνολικού προγράμματος που αφορά όλες τις Περιφέρειες που έχουν οικότοπους σε νησιά. Στην συγκεκριμένη Περιφέρεια απαντούν 177 υγρότοποι σε 35 νησιά.
Η Δράση αποτελεί συμπληρωματική ενέργεια στο έργο LifeIP 4 Natura, το οποίο χαρτογραφεί και αξιολογεί τα οικοσυστήματα και την κατάστασή τους σε εθνική κλίμακα (1:50 000) και σε τοπική (πιο λεπτομερή) κλίμακα, μόνο σε επίπεδο μελετών περίπτωσης (case-studies). 
Σχετικά με τον προσδιορισμό της κατάστασης των τύπων οικοτόπων (habitat condition) κάθε οριοθετημένου νησιωτικού υγροτόπου η αναγκαιότητα τεκμηριώνεται με βάση τα εξής: Η προηγούμενη έκθεση σχετικά με την κατάσταση διατήρησης (conservation status) της δομής και των λειτουργιών δεν έδινε καμία πληροφορία για το ποσοστό του κάθε τύπου οικοτόπους που βρίσκεται σε καλή κατάσταση (good condition), γεγονός που περιόριζε την χρήση των δεδομένων από τις εθνικές εκθέσεις του άρθρου 17 της Οδηγίας 92/43/ΕΚ, ως προς την αναγνώριση/προσδιορισμό και επιστημονική τεκμηρίωση προτεραιοτήτων για αποκατάσταση ή και για ευρύτερες μελέτες αξιολόγησης των οικοσυστημάτων. 
Ως εκ τούτου, έχει συμφωνηθεί να αναφέρεται στην νέα έκθεση για την περίοδο 2013-2018, η έκταση (επιφάνεια) του τύπου οικοτόπου που βρίσκεται σε «καλή κατάσταση», «μη καλή κατάσταση» και «άγνωστη» μαζί με τη βραχυπρόθεσμη κατεύθυνση της τάσης (12 έτη) της επιφάνειας που βρίσκεται σε «καλή κατάσταση».  Η κατεύθυνση της τάσης («σταθερή», «αυξανόμενη», «μειούμενη», «αβέβαιη», «άγνωστη") θα βοηθήσει στη μέτρηση της προόδου προς την κατεύθυνση της ευνοϊκής κατάστασης διατήρησης και προς την κατεύθυνση επίτευξης του στόχου 1 της Ευρωπαϊκής Στρατηγικής για τη βιοποικιλότητα του 2020. 
Σχετικά με την αξιολόγηση της κατάστασης του κάθε οικοσυστήματος (Ecosystem condition), σε επίπεδο MAES level III, η αναγκαιότητα τεκμηριώνεται με βάση τα εξής: Η κατάσταση ενός οικοσυστήματος αναφέρεται στη φυσική, χημική και βιολογική κατάσταση ή την ποιότητα του σε συγκεκριμένο χρονικό σημείο και περιλαμβάνει νομικές έννοιες (π.χ. διατήρηση σύμφωνα με τις Οδηγίες για τα πτηνά και τους οικοτόπους, την οικολογική κατάσταση κατά την έννοια της Οδηγίας-Πλαίσιο για τα ύδατα, και την περιβαλλοντική κατάσταση στο πλαίσιο της θαλάσσιας Στρατηγικής), καθώς και άλλους δείκτες/μεταβλητές σχετικά με την κατάσταση, τις πιέσεις και τη βιοποικιλότητα του οικοσυστήματος.
Οι πιέσεις και οι απειλές σε συνδυασμό με την κατάσταση τύπων οικοτόπων (αποτελεί στοιχείο-αποτέλεσμα της αξιολόγησης των δομών και λειτουργιών), οικοσυστημάτων, οικοσυστημικών υπηρεσιών στους μικρούς νησιωτικούς υγροτόπους εντός και εκτός του δικτύου Natura 2000, θα ενδυναμώσει ιδιαίτερα την επιστημονική τεκμηρίωση με δεδομένα εποπτείας για μικρούς υγροτόπους, την συμμετοχή τους στον προσδιορισμό στόχων διατήρησης σε τοπικό, περιφερειακό και εθνικό επίπεδο. 
Μέσω της καταγραφής και χωρικής αποτύπωσης  των οικοσυστημικών υπηρεσιών στους νησιωτικούς υγροτόπους  της Ελλάδας σε grid-cells του πλέγματος αναφοράς EEA 1x1km, στόχος είναι η δημιουργία ενός εθνικού δικτύου νησιωτικών υγροτόπων, με ομοιότητα στα χαρακτηριστικά τους, αλλά και με συμπληρωματικότητα ως προς τις οικοσυστημικές υπηρεσίες τις οποίες υποστηρίζουν (μεμονωμένα κάθε μικρός υγρότοπος μπορεί να είχε μικρή, έως πολύ μικρή σημασία). Πρόκειται για ένα δίκτυο το οποίο θα διαχειρίζεται, τόσο ως μια αυτόνομη πράσινη υποδομή, λόγω των ιδιαίτερων χαρακτηριστικών του, όσο και συνεργιστικά με τις υφιστάμενες προστατευόμενες περιοχές εθνικής, ευρωπαϊκής και διεθνούς σημασίας. Κάθε νησιωτικός υγρότοπος, μεμονωμένα θα μπορούσε να μην είναι ιδιαίτερα σημαντικός (για παράδειγμα λόγω της μικρής του έκτασης), μαζί όμως με γειτονικούς υγροτόπους (δέσμες υγροτόπων-bundles) αποτελούν σημαντικότατο ενδιαίτημα, με τη μορφή σύνθετου μωσαϊκού, για είδη πανίδας και χλωρίδας τοπικής και διεθνούς σημασίας. Η αναγνώριση δεσμών αφορά τόσο στη χωρική γειτνίαση, στην ομοιότητα των χαρακτηριστικών τους, όσο και στη συμπληρωματικότητα των οικοσυστημικών υπηρεσιών που υποστηρίζουν. Τέλος, μέσω αυτού του δικτύου και των επιμέρους δεσμών του, μπορούν να προταθούν συγκροτημένα και συντονισμένα δράσεις διαχείρισης και προστασίας. Έτσι θα επιτευχθεί η αναγνώριση του μέχρι τώρα αδρανούς φυσικού κεφαλαίου υποστηρίζοντας την ολοκληρωμένη διαχείριση και την οικονομική ανάπτυξη των περιοχών με νησιωτικούς υγροτόπους με κοινά μέσα, πόρους και στρατηγική.</t>
  </si>
  <si>
    <t>6.000€ (το σύνολο του προγράμματος για όλες τις Περιφέρειες είναι 2 έτη)</t>
  </si>
  <si>
    <t>Οι δράσεις στην Περιφέρεια Πελοποννήσου είναι μέρος ενός συνολικού προγράμματος που αφορά όλες τις Περιφέρειες που έχουν οικότοπους σε νησιά. Στην συγκεκριμένη Περιφέρεια απαντούν 3 υγρότοποι σε 2 νησιά.
Η Δράση αποτελεί συμπληρωματική ενέργεια στο έργο LifeIP 4 Natura, το οποίο χαρτογραφεί και αξιολογεί τα οικοσυστήματα και την κατάστασή τους σε εθνική κλίμακα (1:50 000) και σε τοπική (πιο λεπτομερή) κλίμακα, μόνο σε επίπεδο μελετών περίπτωσης (case-studies). 
Σχετικά με τον προσδιορισμό της κατάστασης των τύπων οικοτόπων (habitat condition) κάθε οριοθετημένου νησιωτικού υγροτόπου η αναγκαιότητα τεκμηριώνεται με βάση τα εξής: Η προηγούμενη έκθεση σχετικά με την κατάσταση διατήρησης (conservation status) της δομής και των λειτουργιών δεν έδινε καμία πληροφορία για το ποσοστό του κάθε τύπου οικοτόπους που βρίσκεται σε καλή κατάσταση (good condition), γεγονός που περιόριζε την χρήση των δεδομένων από τις εθνικές εκθέσεις του άρθρου 17 της Οδηγίας 92/43/ΕΚ, ως προς την αναγνώριση/προσδιορισμό και επιστημονική τεκμηρίωση προτεραιοτήτων για αποκατάσταση ή και για ευρύτερες μελέτες αξιολόγησης των οικοσυστημάτων. 
Ως εκ τούτου, έχει συμφωνηθεί να αναφέρεται στην νέα έκθεση για την περίοδο 2013-2018, η έκταση (επιφάνεια) του τύπου οικοτόπου που βρίσκεται σε «καλή κατάσταση», «μη καλή κατάσταση» και «άγνωστη» μαζί με τη βραχυπρόθεσμη κατεύθυνση της τάσης (12 έτη) της επιφάνειας που βρίσκεται σε «καλή κατάσταση».  Η κατεύθυνση της τάσης («σταθερή», «αυξανόμενη», «μειούμενη», «αβέβαιη», «άγνωστη") θα βοηθήσει στη μέτρηση της προόδου προς την κατεύθυνση της ευνοϊκής κατάστασης διατήρησης και προς την κατεύθυνση επίτευξης του στόχου 1 της Ευρωπαϊκής Στρατηγικής για τη βιοποικιλότητα του 2020. 
Σχετικά με την αξιολόγηση της κατάστασης του κάθε οικοσυστήματος (Ecosystem condition), σε επίπεδο MAES level III, η αναγκαιότητα τεκμηριώνεται με βάση τα εξής: Η κατάσταση ενός οικοσυστήματος αναφέρεται στη φυσική, χημική και βιολογική κατάσταση ή την ποιότητα του σε συγκεκριμένο χρονικό σημείο και περιλαμβάνει νομικές έννοιες (π.χ. διατήρηση σύμφωνα με τις Οδηγίες για τα πτηνά και τους οικοτόπους, την οικολογική κατάσταση κατά την έννοια της Οδηγίας-Πλαίσιο για τα ύδατα, και την περιβαλλοντική κατάσταση στο πλαίσιο της θαλάσσιας Στρατηγικής), καθώς και άλλους δείκτες/μεταβλητές σχετικά με την κατάσταση, τις πιέσεις και τη βιοποικιλότητα του οικοσυστήματος.
Οι πιέσεις και οι απειλές σε συνδυασμό με την κατάσταση τύπων οικοτόπων (αποτελεί στοιχείο-αποτέλεσμα της αξιολόγησης των δομών και λειτουργιών), οικοσυστημάτων, οικοσυστημικών υπηρεσιών στους μικρούς νησιωτικούς υγροτόπους εντός και εκτός του δικτύου Natura 2000, θα ενδυναμώσει ιδιαίτερα την επιστημονική τεκμηρίωση με δεδομένα εποπτείας για μικρούς υγροτόπους, την συμμετοχή τους στον προσδιορισμό στόχων διατήρησης σε τοπικό, περιφερειακό και εθνικό επίπεδο. 
Μέσω της καταγραφής και χωρικής αποτύπωσης  των οικοσυστημικών υπηρεσιών στους νησιωτικούς υγροτόπους  της Ελλάδας σε grid-cells του πλέγματος αναφοράς EEA 1x1km, στόχος είναι η δημιουργία ενός εθνικού δικτύου νησιωτικών υγροτόπων, με ομοιότητα στα χαρακτηριστικά τους, αλλά και με συμπληρωματικότητα ως προς τις οικοσυστημικές υπηρεσίες τις οποίες υποστηρίζουν (μεμονωμένα κάθε μικρός υγρότοπος μπορεί να είχε μικρή, έως πολύ μικρή σημασία). Πρόκειται για ένα δίκτυο το οποίο θα διαχειρίζεται, τόσο ως μια αυτόνομη πράσινη υποδομή, λόγω των ιδιαίτερων χαρακτηριστικών του, όσο και συνεργιστικά με τις υφιστάμενες προστατευόμενες περιοχές εθνικής, ευρωπαϊκής και διεθνούς σημασίας. Κάθε νησιωτικός υγρότοπος, μεμονωμένα θα μπορούσε να μην είναι ιδιαίτερα σημαντικός (για παράδειγμα λόγω της μικρής του έκτασης), μαζί όμως με γειτονικούς υγροτόπους (δέσμες υγροτόπων-bundles) αποτελούν σημαντικότατο ενδιαίτημα, με τη μορφή σύνθετου μωσαϊκού, για είδη πανίδας και χλωρίδας τοπικής και διεθνούς σημασίας. Η αναγνώριση δεσμών αφορά τόσο στη χωρική γειτνίαση, στην ομοιότητα των χαρακτηριστικών τους, όσο και στη συμπληρωματικότητα των οικοσυστημικών υπηρεσιών που υποστηρίζουν. Τέλος, μέσω αυτού του δικτύου και των επιμέρους δεσμών του, μπορούν να προταθούν συγκροτημένα και συντονισμένα δράσεις διαχείρισης και προστασίας. Έτσι θα επιτευχθεί η αναγνώριση του μέχρι τώρα αδρανούς φυσικού κεφαλαίου υποστηρίζοντας την ολοκληρωμένη διαχείριση και την οικονομική ανάπτυξη των περιοχών με νησιωτικούς υγροτόπους με κοινά μέσα, πόρους και στρατηγική.</t>
  </si>
  <si>
    <t>40.000€ (το σύνολο του προγράμματος για όλες τις Περιφέρειες είναι 2 έτη)</t>
  </si>
  <si>
    <t>Οι δράσεις στην Περιφέρεια Στερεάς Ελλάδας είναι μέρος ενός συνολικού προγράμματος που αφορά όλες τις Περιφέρειες που έχουν οικότοπους σε νησιά. Στην συγκεκριμένη Περιφέρεια απαντούν 99 υγρότοποι σε 4 νησιά.
Η Δράση αποτελεί συμπληρωματική ενέργεια στο έργο LifeIP 4 Natura, το οποίο χαρτογραφεί και αξιολογεί τα οικοσυστήματα και την κατάστασή τους σε εθνική κλίμακα (1:50 000) και σε τοπική (πιο λεπτομερή) κλίμακα, μόνο σε επίπεδο μελετών περίπτωσης (case-studies). 
Σχετικά με τον προσδιορισμό της κατάστασης των τύπων οικοτόπων (habitat condition) κάθε οριοθετημένου νησιωτικού υγροτόπου η αναγκαιότητα τεκμηριώνεται με βάση τα εξής: Η προηγούμενη έκθεση σχετικά με την κατάσταση διατήρησης (conservation status) της δομής και των λειτουργιών δεν έδινε καμία πληροφορία για το ποσοστό του κάθε τύπου οικοτόπους που βρίσκεται σε καλή κατάσταση (good condition), γεγονός που περιόριζε την χρήση των δεδομένων από τις εθνικές εκθέσεις του άρθρου 17 της Οδηγίας 92/43/ΕΚ, ως προς την αναγνώριση/προσδιορισμό και επιστημονική τεκμηρίωση προτεραιοτήτων για αποκατάσταση ή και για ευρύτερες μελέτες αξιολόγησης των οικοσυστημάτων. 
Ως εκ τούτου, έχει συμφωνηθεί να αναφέρεται στην νέα έκθεση για την περίοδο 2013-2018, η έκταση (επιφάνεια) του τύπου οικοτόπου που βρίσκεται σε «καλή κατάσταση», «μη καλή κατάσταση» και «άγνωστη» μαζί με τη βραχυπρόθεσμη κατεύθυνση της τάσης (12 έτη) της επιφάνειας που βρίσκεται σε «καλή κατάσταση».  Η κατεύθυνση της τάσης («σταθερή», «αυξανόμενη», «μειούμενη», «αβέβαιη», «άγνωστη") θα βοηθήσει στη μέτρηση της προόδου προς την κατεύθυνση της ευνοϊκής κατάστασης διατήρησης και προς την κατεύθυνση επίτευξης του στόχου 1 της Ευρωπαϊκής Στρατηγικής για τη βιοποικιλότητα του 2020. 
Σχετικά με την αξιολόγηση της κατάστασης του κάθε οικοσυστήματος (Ecosystem condition), σε επίπεδο MAES level III, η αναγκαιότητα τεκμηριώνεται με βάση τα εξής: Η κατάσταση ενός οικοσυστήματος αναφέρεται στη φυσική, χημική και βιολογική κατάσταση ή την ποιότητα του σε συγκεκριμένο χρονικό σημείο και περιλαμβάνει νομικές έννοιες (π.χ. διατήρηση σύμφωνα με τις Οδηγίες για τα πτηνά και τους οικοτόπους, την οικολογική κατάσταση κατά την έννοια της Οδηγίας-Πλαίσιο για τα ύδατα, και την περιβαλλοντική κατάσταση στο πλαίσιο της θαλάσσιας Στρατηγικής), καθώς και άλλους δείκτες/μεταβλητές σχετικά με την κατάσταση, τις πιέσεις και τη βιοποικιλότητα του οικοσυστήματος.
Οι πιέσεις και οι απειλές σε συνδυασμό με την κατάσταση τύπων οικοτόπων (αποτελεί στοιχείο-αποτέλεσμα της αξιολόγησης των δομών και λειτουργιών), οικοσυστημάτων, οικοσυστημικών υπηρεσιών στους μικρούς νησιωτικούς υγροτόπους εντός και εκτός του δικτύου Natura 2000, θα ενδυναμώσει ιδιαίτερα την επιστημονική τεκμηρίωση με δεδομένα εποπτείας για μικρούς υγροτόπους, την συμμετοχή τους στον προσδιορισμό στόχων διατήρησης σε τοπικό, περιφερειακό και εθνικό επίπεδο. 
Μέσω της καταγραφής και χωρικής αποτύπωσης  των οικοσυστημικών υπηρεσιών στους νησιωτικούς υγροτόπους  της Ελλάδας σε grid-cells του πλέγματος αναφοράς EEA 1x1km, στόχος είναι η δημιουργία ενός εθνικού δικτύου νησιωτικών υγροτόπων, με ομοιότητα στα χαρακτηριστικά τους, αλλά και με συμπληρωματικότητα ως προς τις οικοσυστημικές υπηρεσίες τις οποίες υποστηρίζουν (μεμονωμένα κάθε μικρός υγρότοπος μπορεί να είχε μικρή, έως πολύ μικρή σημασία). Πρόκειται για ένα δίκτυο το οποίο θα διαχειρίζεται, τόσο ως μια αυτόνομη πράσινη υποδομή, λόγω των ιδιαίτερων χαρακτηριστικών του, όσο και συνεργιστικά με τις υφιστάμενες προστατευόμενες περιοχές εθνικής, ευρωπαϊκής και διεθνούς σημασίας. Κάθε νησιωτικός υγρότοπος, μεμονωμένα θα μπορούσε να μην είναι ιδιαίτερα σημαντικός (για παράδειγμα λόγω της μικρής του έκτασης), μαζί όμως με γειτονικούς υγροτόπους (δέσμες υγροτόπων-bundles) αποτελούν σημαντικότατο ενδιαίτημα, με τη μορφή σύνθετου μωσαϊκού, για είδη πανίδας και χλωρίδας τοπικής και διεθνούς σημασίας. Η αναγνώριση δεσμών αφορά τόσο στη χωρική γειτνίαση, στην ομοιότητα των χαρακτηριστικών τους, όσο και στη συμπληρωματικότητα των οικοσυστημικών υπηρεσιών που υποστηρίζουν. Τέλος, μέσω αυτού του δικτύου και των επιμέρους δεσμών του, μπορούν να προταθούν συγκροτημένα και συντονισμένα δράσεις διαχείρισης και προστασίας. Έτσι θα επιτευχθεί η αναγνώριση του μέχρι τώρα αδρανούς φυσικού κεφαλαίου υποστηρίζοντας την ολοκληρωμένη διαχείριση και την οικονομική ανάπτυξη των περιοχών με νησιωτικούς υγροτόπους με κοινά μέσα, πόρους και στρατηγική.</t>
  </si>
  <si>
    <t xml:space="preserve">Καταγραφή και προστασία των υγρότοπων της Ελλάδα. Το πρόγραμμα αφορά τους Παράκτιους και Αλοφυτικούς Οικότοπους που συνδέονται με παράκτιους υγρότοπους και τα μεταβατικά ύδατα (ενδεικτικά 1130, 1150*, 1310, 1410, 1420, 1440, 1510*), τις Παράκτιες και Ενδοχωρικές θίνες που συνορεύουν με υγροτοπικές περιοχές και αποτελούν αναπόσταστο μέρος αυτών (ενδεικτικά 2120, 2190), τους Οικότοπους Γλυκών Νερών (ενδεικτικά 3130, 3140, 3150, 3170; εξαιρούνται οι οικότοποι των Ρέοντων Υδάτων) καθώς και τους Υψηλούς Τυρφώνες, Χαμηλοί Τυρφώνες και Βάλτους. </t>
  </si>
  <si>
    <t>187.000-250.000 ευρώ</t>
  </si>
  <si>
    <t xml:space="preserve">Οι δράσεις αφορούν την Περιφέρεια Ανατολικής Μακεδονίας Θράκης, ωστόσο είναι μέρος ενός συνολικού προγράμματος που αφορά όλες τις Περιφέρειες που έχουν τους οικότοπους της στήλης Β στην ηπειρωτική Ελλάδα. Στο νησιωτικό χώρο οι οικότοποι αυτοί έχουν απογραφεί από το WWF Ελλάς, ενώ στην Αττική από την Περιφέρεια Αττικής.
Οι παράκτιοι και εσωτερικοί οικότοποι που συνθέτουν τον υγροτοπικό πλούτο της χώρας δεν έχουν ποτέ καταγραφεί παρά τις αναφορές ότι η απώλεια τους αγγίζει το 60%, αλλά και την διαπίστωση ότι ο ρόλος τους είναι σημαντικός για μια σειρά από παγκόσμια περιβαλλοντικά θέματα (π.χ. προσαρμογή στην κλιματική αλλαγή, διατήρηση της βιοποικιλότητας, κ.α.). Προηγούμενες προσπάθειες για απογραφή τους στην ηπειρωτική χώρα ήταν αποσπασματικές εκτός από το νησιωτικό χώρο όπου έγινε πλήρης καταγραφή των σχετικών οικότοπων από το WWF Ελλάς (πρόγραμμα "Προστασία των νησιωτικών υγρότοπων της Ελλάδας"). Το τελευταία είχε ως αποτέλεσμα την προστασία με Π.Δ. 380 φυσικών υγρότοπων έκτασης μικρότερης των 80 στρμ. Ο ν.3937 (ΦΕΚ 60/Α/2011) προβλέπει την προστασία όλων των υγροτοπικών συστημάτων της χώρας αφού όμως πρώτα προηγηθεί αναλυτική καταγραφή όπως στην περίπτωση του νησιωτικού χώρου. 
Σύμφωνα με εκτιμήσεις και λαμβάνοντας υπόψην ότι οι υγρότοποι στο νησιωτικό χώρο είναι 824 σε 77 νησιά (εκ των οποίων οι 603 είναι φυσικοί), ο αριθμός των φυσικών υγρότοπων στην ηπειρωτική Ελλάδα είναι 2000-4000. Για 3.000 θέσεις και με βάση το αντίστοιχο κόστος για την απογραφή των νησιωτικών υγρότοπων της Ελλάδας αλλά και την απογραφή των νησιωτικών υγρότοπων της Μεσογείου (ερευνητικό πρόγραμμα σε 9 Μεσογειακές χώρες που βρίσκεται σε εξέλιξη, συντονίζεται από το WWF Ελλάς και βασίζεται στο πρόγραμμα των νησιωτικών υγρότοπων), το συνολικό κόστος για την παρούσα πρόταση υπολογίζεται σε 1,5-2 εκ. ευρώ. Το κόστος αυτό ισομοιράστηκε σε κάθε μια από τις 8 Περιφέρειες του προγράμματος. 
Τα παραδοτέα του προγράμματος θα είναι η απογραφή όλων των Ελληνικών ηπειρωτικών θέσεων που περιλαμβάνουν τους οικότοπους που σχετίζονται με υγρότοπους. Η απογραφή θα γίνει με μεθοδολογία που έχει αναπτυχθεί από το MedWet και έχει χρησιμοποιηθεί και από το WWF Ελλάς ενώ όλα τα απογραφικά δεδομένα θα καταχωρηθούν σε βάση δεδομένων και θα είναι ελεύθερα διαθέσιμα. Παράλληλα θα παραχθούν και γεωχωρικά δεδομένα (χάρτες, γεωβάση, κτλ). Επιπλέον θα παραχθούν προτάσεις για προστασία των υγρότοπων σύμφωνα με τις προβλέψεις του ν.3937 καθώς και ένας κατάλογος από σημαντικούς οικότοπους που χρίζουν αποκατάστασης. </t>
  </si>
  <si>
    <t>* Δωρικός, Σ. 1981. Βασικοί υγρότοποι της χώρας. Υπουργείο Συντονισμού, Υπηρεσία Χωροταξίας και Περιβάλλοντος. Αθήνα. 400 σελ.
 * Τσιούρης Σ., και Π. Γεράκης. 1991. Υγρότοποι της Ελλάδας. Αξία - Αλλοιώσεις - Προστασία. Αριστοτέλειο Πανεπιστήμιο Θεσσαλονίκης - WWF Ελλάς, 96 σελ. 
 * Mediterranean Wetlands Observatory. 2012. Factsheets - Synthesis of the 1st report “Mediterranean Wetlands – Outlook.
*  Mediterranean Wetlands Observatory. 2018. Outlouk 2: Solutions for sustanable Mediterranean Wetlands, Tour du Valat, France. 
* Ramsar Convention on Wetlands. 2018. Global Wetlands Outlook: State of the Workd's Wetlands and their Services to People. Gland, Switzerland: Ramsar Convention Secretariat. 
 * Ζαλίδης, Χ.Γ. και Α. Μαντζαβέλας (συντ. έκδοσης). 1994. Απογραφή των ελληνικών υγρότοπων ως φυσικών πόρων (πρώτη προσέγγιση). ΕΚΒΥ. xviii + 587 σελ.
 * Κατσαδωράκης, Γ. και Κ. Παραγκαμιάν. 2007. Απογραφή των υγρότοπων των νησιών του Αιγαίου: Ταυτότητα, οικολογική κατάσταση και απειλές. Παγκόσμιο Ταμείο για τη Φύση - WWF Ελλάς, Αθήνα, 392 σελ.
* www.oikoskopio.gr/ygrotopio  
* www.wwf.gr/areas/island-wetlands
* https://sites.google.com/view/mediswet/home
* http://atticawetlands.eu</t>
  </si>
  <si>
    <t xml:space="preserve">Οι δράσεις αφορούν την Περιφέρεια Δυτικής Ελλάδας, ωστόσο είναι μέρος ενός συνολικού προγράμματος που αφορά όλες τις Περιφέρειες που έχουν τους οικότοπους της στήλης Β στην ηπειρωτική Ελλάδα. Στο νησιωτικό χώρο οι οικότοποι αυτοί έχουν απογραφεί από το WWF Ελλάς, ενώ στην Αττική από την Περιφέρεια Αττικής.
Οι παράκτιοι και εσωτερικοί οικότοποι που συνθέτουν τον υγροτοπικό πλούτο της χώρας δεν έχουν ποτέ καταγραφεί παρά τις αναφορές ότι η απώλεια τους αγγίζει το 60%, αλλά και την διαπίστωση ότι ο ρόλος τους είναι σημαντικός για μια σειρά από παγκόσμια περιβαλλοντικά θέματα (π.χ. προσαρμογή στην κλιματική αλλαγή, διατήρηση της βιοποικιλότητας, κ.α.). Προηγούμενες προσπάθειες για απογραφή τους στην ηπειρωτική χώρα ήταν αποσπασματικές εκτός από το νησιωτικό χώρο όπου έγινε πλήρης καταγραφή των σχετικών οικότοπων από το WWF Ελλάς (πρόγραμμα "Προστασία των νησιωτικών υγρότοπων της Ελλάδας"). Το τελευταία είχε ως αποτέλεσμα την προστασία με Π.Δ. 380 φυσικών υγρότοπων έκτασης μικρότερης των 80 στρμ. Ο ν.3937 (ΦΕΚ 60/Α/2011) προβλέπει την προστασία όλων των υγροτοπικών συστημάτων της χώρας αφού όμως πρώτα προηγηθεί αναλυτική καταγραφή όπως στην περίπτωση του νησιωτικού χώρου. 
Σύμφωνα με εκτιμήσεις και λαμβάνοντας υπόψην ότι οι υγρότοποι στο νησιωτικό χώρο είναι 824 σε 77 νησιά (εκ των οποίων οι 603 είναι φυσικοί), ο αριθμός των φυσικών υγρότοπων στην ηπειρωτική Ελλάδα είναι 2000-4000. Για 3.000 θέσεις και με βάση το αντίστοιχο κόστος για την απογραφή των νησιωτικών υγρότοπων της Ελλάδας αλλά και την απογραφή των νησιωτικών υγρότοπων της Μεσογείου (ερευνητικό πρόγραμμα σε 9 Μεσογειακές χώρες που βρίσκεται σε εξέλιξη, συντονίζεται από το WWF Ελλάς και βασίζεται στο πρόγραμμα των νησιωτικών υγρότοπων), το συνολικό κόστος για την παρούσα πρόταση υπολογίζεται σε 1,5-2 εκ. ευρώ. Το κόστος αυτό ισομοιράστηκε σε κάθε μια από τις 8 Περιφέρειες του προγράμματος. 
Τα παραδοτέα του προγράμματος θα είναι η απογραφή όλων των Ελληνικών ηπειρωτικών θέσεων που περιλαμβάνουν τους οικότοπους που σχετίζονται με υγρότοπους. Η απογραφή θα γίνει με μεθοδολογία που έχει αναπτυχθεί από το MedWet και έχει χρησιμοποιηθεί και από το WWF Ελλάς ενώ όλα τα απογραφικά δεδομένα θα καταχωρηθούν σε βάση δεδομένων και θα είναι ελεύθερα διαθέσιμα. Παράλληλα θα παραχθούν και γεωχωρικά δεδομένα (χάρτες, γεωβάση, κτλ). Επιπλέον θα παραχθούν προτάσεις για προστασία των υγρότοπων σύμφωνα με τις προβλέψεις του ν.3937 καθώς και ένας κατάλογος από σημαντικούς οικότοπους που χρίζουν αποκατάστασης. </t>
  </si>
  <si>
    <t xml:space="preserve">Οι δράσεις αφορούν την Περιφέρεια Δυτικής Μακεδονίας, ωστόσο είναι μέρος ενός συνολικού προγράμματος που αφορά όλες τις Περιφέρειες που έχουν τους οικότοπους της στήλης Β στην ηπειρωτική Ελλάδα. Στο νησιωτικό χώρο οι οικότοποι αυτοί έχουν απογραφεί από το WWF Ελλάς, ενώ στην Αττική από την Περιφέρεια Αττικής.
Οι παράκτιοι και εσωτερικοί οικότοποι που συνθέτουν τον υγροτοπικό πλούτο της χώρας δεν έχουν ποτέ καταγραφεί παρά τις αναφορές ότι η απώλεια τους αγγίζει το 60%, αλλά και την διαπίστωση ότι ο ρόλος τους είναι σημαντικός για μια σειρά από παγκόσμια περιβαλλοντικά θέματα (π.χ. προσαρμογή στην κλιματική αλλαγή, διατήρηση της βιοποικιλότητας, κ.α.). Προηγούμενες προσπάθειες για απογραφή τους στην ηπειρωτική χώρα ήταν αποσπασματικές εκτός από το νησιωτικό χώρο όπου έγινε πλήρης καταγραφή των σχετικών οικότοπων από το WWF Ελλάς (πρόγραμμα "Προστασία των νησιωτικών υγρότοπων της Ελλάδας"). Το τελευταία είχε ως αποτέλεσμα την προστασία με Π.Δ. 380 φυσικών υγρότοπων έκτασης μικρότερης των 80 στρμ. Ο ν.3937 (ΦΕΚ 60/Α/2011) προβλέπει την προστασία όλων των υγροτοπικών συστημάτων της χώρας αφού όμως πρώτα προηγηθεί αναλυτική καταγραφή όπως στην περίπτωση του νησιωτικού χώρου. 
Σύμφωνα με εκτιμήσεις και λαμβάνοντας υπόψην ότι οι υγρότοποι στο νησιωτικό χώρο είναι 824 σε 77 νησιά (εκ των οποίων οι 603 είναι φυσικοί), ο αριθμός των φυσικών υγρότοπων στην ηπειρωτική Ελλάδα είναι 2000-4000. Για 3.000 θέσεις και με βάση το αντίστοιχο κόστος για την απογραφή των νησιωτικών υγρότοπων της Ελλάδας αλλά και την απογραφή των νησιωτικών υγρότοπων της Μεσογείου (ερευνητικό πρόγραμμα σε 9 Μεσογειακές χώρες που βρίσκεται σε εξέλιξη, συντονίζεται από το WWF Ελλάς και βασίζεται στο πρόγραμμα των νησιωτικών υγρότοπων), το συνολικό κόστος για την παρούσα πρόταση υπολογίζεται σε 1,5-2 εκ. ευρώ. Το κόστος αυτό ισομοιράστηκε σε κάθε μια από τις 8 Περιφέρειες του προγράμματος. 
Τα παραδοτέα του προγράμματος θα είναι η απογραφή όλων των Ελληνικών ηπειρωτικών θέσεων που περιλαμβάνουν τους οικότοπους που σχετίζονται με υγρότοπους. Η απογραφή θα γίνει με μεθοδολογία που έχει αναπτυχθεί από το MedWet και έχει χρησιμοποιηθεί και από το WWF Ελλάς ενώ όλα τα απογραφικά δεδομένα θα καταχωρηθούν σε βάση δεδομένων και θα είναι ελεύθερα διαθέσιμα. Παράλληλα θα παραχθούν και γεωχωρικά δεδομένα (χάρτες, γεωβάση, κτλ). Επιπλέον θα παραχθούν προτάσεις για προστασία των υγρότοπων σύμφωνα με τις προβλέψεις του ν.3937 καθώς και ένας κατάλογος από σημαντικούς οικότοπους που χρίζουν αποκατάστασης. </t>
  </si>
  <si>
    <t xml:space="preserve">Οι δράσεις αφορούν την Περιφέρεια Ηπείρου, ωστόσο είναι μέρος ενός συνολικού προγράμματος που αφορά όλες τις Περιφέρειες που έχουν τους οικότοπους της στήλης Β στην ηπειρωτική Ελλάδα. Στο νησιωτικό χώρο οι οικότοποι αυτοί έχουν απογραφεί από το WWF Ελλάς, ενώ στην Αττική από την Περιφέρεια Αττικής.
Οι παράκτιοι και εσωτερικοί οικότοποι που συνθέτουν τον υγροτοπικό πλούτο της χώρας δεν έχουν ποτέ καταγραφεί παρά τις αναφορές ότι η απώλεια τους αγγίζει το 60%, αλλά και την διαπίστωση ότι ο ρόλος τους είναι σημαντικός για μια σειρά από παγκόσμια περιβαλλοντικά θέματα (π.χ. προσαρμογή στην κλιματική αλλαγή, διατήρηση της βιοποικιλότητας, κ.α.). Προηγούμενες προσπάθειες για απογραφή τους στην ηπειρωτική χώρα ήταν αποσπασματικές εκτός από το νησιωτικό χώρο όπου έγινε πλήρης καταγραφή των σχετικών οικότοπων από το WWF Ελλάς (πρόγραμμα "Προστασία των νησιωτικών υγρότοπων της Ελλάδας"). Το τελευταία είχε ως αποτέλεσμα την προστασία με Π.Δ. 380 φυσικών υγρότοπων έκτασης μικρότερης των 80 στρμ. Ο ν.3937 (ΦΕΚ 60/Α/2011) προβλέπει την προστασία όλων των υγροτοπικών συστημάτων της χώρας αφού όμως πρώτα προηγηθεί αναλυτική καταγραφή όπως στην περίπτωση του νησιωτικού χώρου. 
Σύμφωνα με εκτιμήσεις και λαμβάνοντας υπόψην ότι οι υγρότοποι στο νησιωτικό χώρο είναι 824 σε 77 νησιά (εκ των οποίων οι 603 είναι φυσικοί), ο αριθμός των φυσικών υγρότοπων στην ηπειρωτική Ελλάδα είναι 2000-4000. Για 3.000 θέσεις και με βάση το αντίστοιχο κόστος για την απογραφή των νησιωτικών υγρότοπων της Ελλάδας αλλά και την απογραφή των νησιωτικών υγρότοπων της Μεσογείου (ερευνητικό πρόγραμμα σε 9 Μεσογειακές χώρες που βρίσκεται σε εξέλιξη, συντονίζεται από το WWF Ελλάς και βασίζεται στο πρόγραμμα των νησιωτικών υγρότοπων), το συνολικό κόστος για την παρούσα πρόταση υπολογίζεται σε 1,5-2 εκ. ευρώ. Το κόστος αυτό ισομοιράστηκε σε κάθε μια από τις 8 Περιφέρειες του προγράμματος. 
Τα παραδοτέα του προγράμματος θα είναι η απογραφή όλων των Ελληνικών ηπειρωτικών θέσεων που περιλαμβάνουν τους οικότοπους που σχετίζονται με υγρότοπους. Η απογραφή θα γίνει με μεθοδολογία που έχει αναπτυχθεί από το MedWet και έχει χρησιμοποιηθεί και από το WWF Ελλάς ενώ όλα τα απογραφικά δεδομένα θα καταχωρηθούν σε βάση δεδομένων και θα είναι ελεύθερα διαθέσιμα. Παράλληλα θα παραχθούν και γεωχωρικά δεδομένα (χάρτες, γεωβάση, κτλ). Επιπλέον θα παραχθούν προτάσεις για προστασία των υγρότοπων σύμφωνα με τις προβλέψεις του ν.3937 καθώς και ένας κατάλογος από σημαντικούς οικότοπους που χρίζουν αποκατάστασης. </t>
  </si>
  <si>
    <t xml:space="preserve">Οι δράσεις αφορούν την Περιφέρεια Θεσσαλίας, ωστόσο είναι μέρος ενός συνολικού προγράμματος που αφορά όλες τις Περιφέρειες που έχουν τους οικότοπους της στήλης Β στην ηπειρωτική Ελλάδα. Στο νησιωτικό χώρο οι οικότοποι αυτοί έχουν απογραφεί από το WWF Ελλάς, ενώ στην Αττική από την Περιφέρεια Αττικής.
Οι παράκτιοι και εσωτερικοί οικότοποι που συνθέτουν τον υγροτοπικό πλούτο της χώρας δεν έχουν ποτέ καταγραφεί παρά τις αναφορές ότι η απώλεια τους αγγίζει το 60%, αλλά και την διαπίστωση ότι ο ρόλος τους είναι σημαντικός για μια σειρά από παγκόσμια περιβαλλοντικά θέματα (π.χ. προσαρμογή στην κλιματική αλλαγή, διατήρηση της βιοποικιλότητας, κ.α.). Προηγούμενες προσπάθειες για απογραφή τους στην ηπειρωτική χώρα ήταν αποσπασματικές εκτός από το νησιωτικό χώρο όπου έγινε πλήρης καταγραφή των σχετικών οικότοπων από το WWF Ελλάς (πρόγραμμα "Προστασία των νησιωτικών υγρότοπων της Ελλάδας"). Το τελευταία είχε ως αποτέλεσμα την προστασία με Π.Δ. 380 φυσικών υγρότοπων έκτασης μικρότερης των 80 στρμ. Ο ν.3937 (ΦΕΚ 60/Α/2011) προβλέπει την προστασία όλων των υγροτοπικών συστημάτων της χώρας αφού όμως πρώτα προηγηθεί αναλυτική καταγραφή όπως στην περίπτωση του νησιωτικού χώρου. 
Σύμφωνα με εκτιμήσεις και λαμβάνοντας υπόψην ότι οι υγρότοποι στο νησιωτικό χώρο είναι 824 σε 77 νησιά (εκ των οποίων οι 603 είναι φυσικοί), ο αριθμός των φυσικών υγρότοπων στην ηπειρωτική Ελλάδα είναι 2000-4000. Για 3.000 θέσεις και με βάση το αντίστοιχο κόστος για την απογραφή των νησιωτικών υγρότοπων της Ελλάδας αλλά και την απογραφή των νησιωτικών υγρότοπων της Μεσογείου (ερευνητικό πρόγραμμα σε 9 Μεσογειακές χώρες που βρίσκεται σε εξέλιξη, συντονίζεται από το WWF Ελλάς και βασίζεται στο πρόγραμμα των νησιωτικών υγρότοπων), το συνολικό κόστος για την παρούσα πρόταση υπολογίζεται σε 1,5-2 εκ. ευρώ. Το κόστος αυτό ισομοιράστηκε σε κάθε μια από τις 8 Περιφέρειες του προγράμματος. 
Τα παραδοτέα του προγράμματος θα είναι η απογραφή όλων των Ελληνικών ηπειρωτικών θέσεων που περιλαμβάνουν τους οικότοπους που σχετίζονται με υγρότοπους. Η απογραφή θα γίνει με μεθοδολογία που έχει αναπτυχθεί από το MedWet και έχει χρησιμοποιηθεί και από το WWF Ελλάς ενώ όλα τα απογραφικά δεδομένα θα καταχωρηθούν σε βάση δεδομένων και θα είναι ελεύθερα διαθέσιμα. Παράλληλα θα παραχθούν και γεωχωρικά δεδομένα (χάρτες, γεωβάση, κτλ). Επιπλέον θα παραχθούν προτάσεις για προστασία των υγρότοπων σύμφωνα με τις προβλέψεις του ν.3937 καθώς και ένας κατάλογος από σημαντικούς οικότοπους που χρίζουν αποκατάστασης. </t>
  </si>
  <si>
    <t xml:space="preserve">Οι δράσεις αφορούν την Περιφέρεια Κεντρικής Μακεδονίας, ωστόσο είναι μέρος ενός συνολικού προγράμματος που αφορά όλες τις Περιφέρειες που έχουν τους οικότοπους της στήλης Β στην ηπειρωτική Ελλάδα. Στο νησιωτικό χώρο οι οικότοποι αυτοί έχουν απογραφεί από το WWF Ελλάς, ενώ στην Αττική από την Περιφέρεια Αττικής.
Οι παράκτιοι και εσωτερικοί οικότοποι που συνθέτουν τον υγροτοπικό πλούτο της χώρας δεν έχουν ποτέ καταγραφεί παρά τις αναφορές ότι η απώλεια τους αγγίζει το 60%, αλλά και την διαπίστωση ότι ο ρόλος τους είναι σημαντικός για μια σειρά από παγκόσμια περιβαλλοντικά θέματα (π.χ. προσαρμογή στην κλιματική αλλαγή, διατήρηση της βιοποικιλότητας, κ.α.). Προηγούμενες προσπάθειες για απογραφή τους στην ηπειρωτική χώρα ήταν αποσπασματικές εκτός από το νησιωτικό χώρο όπου έγινε πλήρης καταγραφή των σχετικών οικότοπων από το WWF Ελλάς (πρόγραμμα "Προστασία των νησιωτικών υγρότοπων της Ελλάδας"). Το τελευταία είχε ως αποτέλεσμα την προστασία με Π.Δ. 380 φυσικών υγρότοπων έκτασης μικρότερης των 80 στρμ. Ο ν.3937 (ΦΕΚ 60/Α/2011) προβλέπει την προστασία όλων των υγροτοπικών συστημάτων της χώρας αφού όμως πρώτα προηγηθεί αναλυτική καταγραφή όπως στην περίπτωση του νησιωτικού χώρου. 
Σύμφωνα με εκτιμήσεις και λαμβάνοντας υπόψην ότι οι υγρότοποι στο νησιωτικό χώρο είναι 824 σε 77 νησιά (εκ των οποίων οι 603 είναι φυσικοί), ο αριθμός των φυσικών υγρότοπων στην ηπειρωτική Ελλάδα είναι 2000-4000. Για 3.000 θέσεις και με βάση το αντίστοιχο κόστος για την απογραφή των νησιωτικών υγρότοπων της Ελλάδας αλλά και την απογραφή των νησιωτικών υγρότοπων της Μεσογείου (ερευνητικό πρόγραμμα σε 9 Μεσογειακές χώρες που βρίσκεται σε εξέλιξη, συντονίζεται από το WWF Ελλάς και βασίζεται στο πρόγραμμα των νησιωτικών υγρότοπων), το συνολικό κόστος για την παρούσα πρόταση υπολογίζεται σε 1,5-2 εκ. ευρώ. Το κόστος αυτό ισομοιράστηκε σε κάθε μια από τις 8 Περιφέρειες του προγράμματος. 
Τα παραδοτέα του προγράμματος θα είναι η απογραφή όλων των Ελληνικών ηπειρωτικών θέσεων που περιλαμβάνουν τους οικότοπους που σχετίζονται με υγρότοπους. Η απογραφή θα γίνει με μεθοδολογία που έχει αναπτυχθεί από το MedWet και έχει χρησιμοποιηθεί και από το WWF Ελλάς ενώ όλα τα απογραφικά δεδομένα θα καταχωρηθούν σε βάση δεδομένων και θα είναι ελεύθερα διαθέσιμα. Παράλληλα θα παραχθούν και γεωχωρικά δεδομένα (χάρτες, γεωβάση, κτλ). Επιπλέον θα παραχθούν προτάσεις για προστασία των υγρότοπων σύμφωνα με τις προβλέψεις του ν.3937 καθώς και ένας κατάλογος από σημαντικούς οικότοπους που χρίζουν αποκατάστασης. </t>
  </si>
  <si>
    <t xml:space="preserve">Οι δράσεις αφορούν την Περιφέρεια Πελοποννήσου, ωστόσο είναι μέρος ενός συνολικού προγράμματος που αφορά όλες τις Περιφέρειες που έχουν τους οικότοπους της στήλης Β στην ηπειρωτική Ελλάδα. Στο νησιωτικό χώρο οι οικότοποι αυτοί έχουν απογραφεί από το WWF Ελλάς, ενώ στην Αττική από την Περιφέρεια Αττικής.
Οι παράκτιοι και εσωτερικοί οικότοποι που συνθέτουν τον υγροτοπικό πλούτο της χώρας δεν έχουν ποτέ καταγραφεί παρά τις αναφορές ότι η απώλεια τους αγγίζει το 60%, αλλά και την διαπίστωση ότι ο ρόλος τους είναι σημαντικός για μια σειρά από παγκόσμια περιβαλλοντικά θέματα (π.χ. προσαρμογή στην κλιματική αλλαγή, διατήρηση της βιοποικιλότητας, κ.α.). Προηγούμενες προσπάθειες για απογραφή τους στην ηπειρωτική χώρα ήταν αποσπασματικές εκτός από το νησιωτικό χώρο όπου έγινε πλήρης καταγραφή των σχετικών οικότοπων από το WWF Ελλάς (πρόγραμμα "Προστασία των νησιωτικών υγρότοπων της Ελλάδας"). Το τελευταία είχε ως αποτέλεσμα την προστασία με Π.Δ. 380 φυσικών υγρότοπων έκτασης μικρότερης των 80 στρμ. Ο ν.3937 (ΦΕΚ 60/Α/2011) προβλέπει την προστασία όλων των υγροτοπικών συστημάτων της χώρας αφού όμως πρώτα προηγηθεί αναλυτική καταγραφή όπως στην περίπτωση του νησιωτικού χώρου. 
Σύμφωνα με εκτιμήσεις και λαμβάνοντας υπόψην ότι οι υγρότοποι στο νησιωτικό χώρο είναι 824 σε 77 νησιά (εκ των οποίων οι 603 είναι φυσικοί), ο αριθμός των φυσικών υγρότοπων στην ηπειρωτική Ελλάδα είναι 2000-4000. Για 3.000 θέσεις και με βάση το αντίστοιχο κόστος για την απογραφή των νησιωτικών υγρότοπων της Ελλάδας αλλά και την απογραφή των νησιωτικών υγρότοπων της Μεσογείου (ερευνητικό πρόγραμμα σε 9 Μεσογειακές χώρες που βρίσκεται σε εξέλιξη, συντονίζεται από το WWF Ελλάς και βασίζεται στο πρόγραμμα των νησιωτικών υγρότοπων), το συνολικό κόστος για την παρούσα πρόταση υπολογίζεται σε 1,5-2 εκ. ευρώ. Το κόστος αυτό ισομοιράστηκε σε κάθε μια από τις 8 Περιφέρειες του προγράμματος. 
Τα παραδοτέα του προγράμματος θα είναι η απογραφή όλων των Ελληνικών ηπειρωτικών θέσεων που περιλαμβάνουν τους οικότοπους που σχετίζονται με υγρότοπους. Η απογραφή θα γίνει με μεθοδολογία που έχει αναπτυχθεί από το MedWet και έχει χρησιμοποιηθεί και από το WWF Ελλάς ενώ όλα τα απογραφικά δεδομένα θα καταχωρηθούν σε βάση δεδομένων και θα είναι ελεύθερα διαθέσιμα. Παράλληλα θα παραχθούν και γεωχωρικά δεδομένα (χάρτες, γεωβάση, κτλ). Επιπλέον θα παραχθούν προτάσεις για προστασία των υγρότοπων σύμφωνα με τις προβλέψεις του ν.3937 καθώς και ένας κατάλογος από σημαντικούς οικότοπους που χρίζουν αποκατάστασης. </t>
  </si>
  <si>
    <t xml:space="preserve">Οι δράσεις αφορούν την Περιφέρεια Στερεάς Ελλάδας, ωστόσο είναι μέρος ενός συνολικού προγράμματος που αφορά όλες τις Περιφέρειες που έχουν τους οικότοπους της στήλης Β στην ηπειρωτική Ελλάδα. Στο νησιωτικό χώρο οι οικότοποι αυτοί έχουν απογραφεί από το WWF Ελλάς, ενώ στην Αττική από την Περιφέρεια Αττικής.
Οι παράκτιοι και εσωτερικοί οικότοποι που συνθέτουν τον υγροτοπικό πλούτο της χώρας δεν έχουν ποτέ καταγραφεί παρά τις αναφορές ότι η απώλεια τους αγγίζει το 60%, αλλά και την διαπίστωση ότι ο ρόλος τους είναι σημαντικός για μια σειρά από παγκόσμια περιβαλλοντικά θέματα (π.χ. προσαρμογή στην κλιματική αλλαγή, διατήρηση της βιοποικιλότητας, κ.α.). Προηγούμενες προσπάθειες για απογραφή τους στην ηπειρωτική χώρα ήταν αποσπασματικές εκτός από το νησιωτικό χώρο όπου έγινε πλήρης καταγραφή των σχετικών οικότοπων από το WWF Ελλάς (πρόγραμμα "Προστασία των νησιωτικών υγρότοπων της Ελλάδας"). Το τελευταία είχε ως αποτέλεσμα την προστασία με Π.Δ. 380 φυσικών υγρότοπων έκτασης μικρότερης των 80 στρμ. Ο ν.3937 (ΦΕΚ 60/Α/2011) προβλέπει την προστασία όλων των υγροτοπικών συστημάτων της χώρας αφού όμως πρώτα προηγηθεί αναλυτική καταγραφή όπως στην περίπτωση του νησιωτικού χώρου. 
Σύμφωνα με εκτιμήσεις και λαμβάνοντας υπόψην ότι οι υγρότοποι στο νησιωτικό χώρο είναι 824 σε 77 νησιά (εκ των οποίων οι 603 είναι φυσικοί), ο αριθμός των φυσικών υγρότοπων στην ηπειρωτική Ελλάδα είναι 2000-4000. Για 3.000 θέσεις και με βάση το αντίστοιχο κόστος για την απογραφή των νησιωτικών υγρότοπων της Ελλάδας αλλά και την απογραφή των νησιωτικών υγρότοπων της Μεσογείου (ερευνητικό πρόγραμμα σε 9 Μεσογειακές χώρες που βρίσκεται σε εξέλιξη, συντονίζεται από το WWF Ελλάς και βασίζεται στο πρόγραμμα των νησιωτικών υγρότοπων), το συνολικό κόστος για την παρούσα πρόταση υπολογίζεται σε 1,5-2 εκ. ευρώ. Το κόστος αυτό ισομοιράστηκε σε κάθε μια από τις 8 Περιφέρειες του προγράμματος. 
Τα παραδοτέα του προγράμματος θα είναι η απογραφή όλων των Ελληνικών ηπειρωτικών θέσεων που περιλαμβάνουν τους οικότοπους που σχετίζονται με υγρότοπους. Η απογραφή θα γίνει με μεθοδολογία που έχει αναπτυχθεί από το MedWet και έχει χρησιμοποιηθεί και από το WWF Ελλάς ενώ όλα τα απογραφικά δεδομένα θα καταχωρηθούν σε βάση δεδομένων και θα είναι ελεύθερα διαθέσιμα. Παράλληλα θα παραχθούν και γεωχωρικά δεδομένα (χάρτες, γεωβάση, κτλ). Επιπλέον θα παραχθούν προτάσεις για προστασία των υγρότοπων σύμφωνα με τις προβλέψεις του ν.3937 καθώς και ένας κατάλογος από σημαντικούς οικότοπους που χρίζουν αποκατάστασης. </t>
  </si>
  <si>
    <t>Πρόγραμμα εποπτείας ειδών και οικοτόπων της Οδηγάις 92/43/ΕΟΚ</t>
  </si>
  <si>
    <t xml:space="preserve">Εθνικό επίπεδο </t>
  </si>
  <si>
    <t xml:space="preserve">Η τακτική παρακολούθηση της κατάστασης διατήρησης των ειδών και των τύπων οικοτόπων της οδηγίας 92/43/ΕΟΚ αποτελεί σταθερή και επαναλαμβανόμενη ανάγκη αλλά και υποχρέωση της χώρας. Ως WWF Ελλάς δεν είμαστε σε θέση να κοστολογήσουμε αυτή τη δράση σε εθνικό επίπεδο, ενώ η αντιγραφή του προϋπολογισμού του προηγούμενου προγράμματος νομίζουμεότι δεν είανι σωστή. </t>
  </si>
  <si>
    <t>Να διατηρηθεί σταθερή ή να αυξηθεί η έκταση και το εύρος των τύπων οικοτόπων σε εθνικό επίπεδο και να αποκατασταθούν η δομή και οι λειτουργίες τους.
Το πρόγραμμα εστιάζει στην άμβλυνση των σημαντικότερων απειλών που υφίστανται τα παρόχθια δάση της Ελλάδας και ιδιαίτερα τις αλλαγές στις καλύψεις γης (συμπεριλαμβανομένης της διάνοιξης δρόμων, της εναπόθεσης σκουπιδιών κλπ). Αποσκοπεί, επιπλέον, στη δημιουργία προτύπων διατήρησης της οικολογικής υγείας  των παρόχθιων δασών μέσα από τη μελέτη και την επιτόπια δράση σε επιλεγμένες αντιπροσωπευτικές θέσεις για κάθε ένα από αυτούς</t>
  </si>
  <si>
    <t xml:space="preserve">Οι παρόχθιες δασικές συστάδες σε παραποτάμιες περιοχές συνήθως βρίσκονται εκτός δασικής διαχείρισης και δεν καταγράφονται στους δασικούς χάρτες. Πρόκειται για ποικιλόμορφους σχηματισμούς σε στενές γραμμικές δασοσυστάδες και η συστηματική χαρτογράφηση τους είναι δύσκολη. Οι παρόχθιες δασοσυστάδες εμφανίζονται σε πολλούς ποταμούς και υδατορεύματα της Ελλάδας καλύπτοντας συνολικά ένα σημαντικό μήκος ποταμών στην Ελλάδα. Παράλληλα έχουν μεγάλη σημασία για την προστασία της βιοποικιλότητας και την προστασία της οικολογικής ακεραιότητας των ποτάμιων διαδρόμων.Τα παρόχθια ή παραποτάμια δάση, δηλαδή οι συστάδες δέντρων και θάμνων που συναντάμε κοντά σε ποτάμια και λίμνες, συνιστούν πολύπλοκες και ευαίσθητες περιοχές που συνδέουν το υδάτινο με το χερσαίο περιβάλλον. Ως μεταβατικές ζώνες «γεφυρώνουν» και διατηρούν σχέση και συνέχεια με άλλες φυσικές ζώνες (δάσος, ποταμός), ενώ παρά τη μικρή σχετικά έκτασή τους υποστηρίζουν εξαιρετικά πλούσια βιοποικιλότητα. Ωστόσο πολλές και διαφορετικές ανθρώπινες δραστηριότητες έχουν προκαλέσει και συνεχίζουν να προκαλούν σημαντική ζημία στη γεωμορφολογία και οικολογική ακεραιότητά τους. Σχετική έρευνα κατέδειξε ότι μόλις το 10% των περιοχών αυτών βρίσκεται σε άριστη κατάσταση διατήρησης ενώ το 65% κατατάσσεται σε μέτρια κατάσταση (Chatzinikolaou et al. 2011). Οι συχνότερες απειλές είναι οι υλοτομίες, η μη φυσική διάβρωση και η διάνοιξη δρόμων. Τα παρόχθια δάση απειλούνται επίσης από τις μεταβολές του υδρολογικού καθεστώτος, τα απορρίματα και τα μπάζα, ενώ δέχονται πιέσεις με σκοπό τη γεωργική χρήση. Πολλές συστάδες έχουν αντικατασταθεί από φυτείες με λεύκες, υλοτομούνται ή βόσκονται. Οι εκτεταμένες αμμοληψίες και η λήψη χαλικιών είναι μια ακόμη αναγνωρισμένη πίεση. Στην πλειονότητά τους τα σημερινά παρόχθια δάση αποτελούν υπολείμματα της παλιότερης κατανομής τους με αποτέλεσμα η περιορισμένη τους έκταση να τα καθιστά ακόμη πιο ευάλωτα στις αλλαγές χρήσης γης. 
Παρόχθια δάση συναντάμε σε όλη την επικράτεια της χώρας και χαρακτηρίζονται από ποικιλία οικοτόπων, συμπεριλαμβανομένων και τύπων οικοτόπων κοινοτικής σημασίας σύμφωνα με την Οδηγία 92/43/ΕΟΚ (92Α0, 91Ε0, 91F0, 92D0 καθώς και 92C0). Στην περιφέρεια της Ανατολικής Μακεδονίας και Θράκης συνατάμε όλους του τύπους. Οι οικότοποι 91F0, 92A0,  χαρακτηρίζεται σε κατάσταση ανεπαρκή (U1) και εντάσσονται στους τυπους οικοτόπου σε προτεραιότητα διατήρησης
Το πρόγραμμα περιλαμβάνει  
1) πρότυπες και επιδεικτικές δράσεις αποκατάστασης σε τοπικό επίπεδο. Επιδεικτικά θα υλοποιηθούν δράσεις αποκατάστασης ειδικές ανά διαφορετικό τύπο οικότοπου παρόχθιων δασών, όπως φυτεύσεις με τοπικά είδη χαρακτηριστικά του οικοτόπου από φυτώριο,  απομάκρυνση ξενικών ειδών, ενδυνάμωση της φυσικής αναγέννησης, καθαρισμοί από σκουπίδια κλπ, μελέτη για τη διαχείριση υδάτων εφόσον επηρεάζει την κατασταση του οικότοπου.
2) δημιουργία και διάχυση οδηγού αποκατάστασης παρόχθιων δασών ανά τύπο οικοτόπου με προοπτική να μπορεί να χρησιμοποιηθεί σε όλες τς θέσεις παρουσίας των παρόχθιων τύπων οικοτόπων σε εθνικό επίπεδο.. 
3) Ανάπτυξη προδιαγραφών για «έξυπνα σχέδια φύλαξης» που μεγιστοποιούν το αποτέλεσμα, και θα επιτρέπουν τη συνεργασία υπηρεσιών στη φύλαξη των παρόχθιων δασών και στην υιοθέτηση αποτελεσματικών μεθόδων αποτροπής.
</t>
  </si>
  <si>
    <t>Να διατηρηθεί σταθερή ή να αυξηθεί η έκταση και το εύρος των τύπων οικοτόπων σε εθνικό επίπεδο και να αποκατασταθούν η δομή και οι λειτουργίες τους.
Το πρόγραμμα εστιάζει στην άμβλυνση των σημαντικότερων απειλών που υφίστανται τα παρόχθια δάση της Ελλάδας και ιδιαίτερα τις αλλαγές στις καλύψεις γης (συμπεριλαμβανομένης της διάνοιξης δρόμων, της εναπόθεσης σκουπιδιών κλπ). Αποσκοπεί, επιπλέον, στη δημιουργία προτύπων διατήρησης της οικολογικής υγείας  των παρόχθιων δασών μέσα από τη μελέτη και την επιτόπια δράση σε 4 από τους πιο σημαντικούς και αντιπροσωπευτικούς τύπους οικοτόπων</t>
  </si>
  <si>
    <t xml:space="preserve">Οι παρόχθιες δασικές συστάδες σε παραποτάμιες περιοχές συνήθως βρίσκονται εκτός δασικής διαχείρισης και δεν καταγράφονται στους δασικούς χάρτες. Πρόκειται για ποικιλόμορφους σχηματισμούς σε στενές γραμμικές δασοσυστάδες και η συστηματική χαρτογράφηση τους είναι δύσκολη. Οι παρόχθιες δασοσυστάδες εμφανίζονται σε πολλούς ποταμούς και υδατορεύματα της Ελλάδας καλύπτοντας συνολικά ένα σημαντικό μήκος ποταμών στην Ελλάδα. Παράλληλα έχουν μεγάλη σημασία για την προστασία της βιοποικιλότητας και την προστασία της οικολογικής ακεραιότητας των ποτάμιων διαδρόμων.Τα παρόχθια ή παραποτάμια δάση, δηλαδή οι συστάδες δέντρων και θάμνων που συναντάμε κοντά σε ποτάμια και λίμνες, συνιστούν πολύπλοκες και ευαίσθητες περιοχές που συνδέουν το υδάτινο με το χερσαίο περιβάλλον. Ως μεταβατικές ζώνες «γεφυρώνουν» και διατηρούν σχέση και συνέχεια με άλλες φυσικές ζώνες (δάσος, ποταμός), ενώ παρά τη μικρή σχετικά έκτασή τους υποστηρίζουν εξαιρετικά πλούσια βιοποικιλότητα. Ωστόσο πολλές και διαφορετικές ανθρώπινες δραστηριότητες έχουν προκαλέσει και συνεχίζουν να προκαλούν σημαντική ζημία στη γεωμορφολογία και οικολογική ακεραιότητά τους. Σχετική έρευνα κατέδειξε ότι μόλις το 10% των περιοχών αυτών βρίσκεται σε άριστη κατάσταση διατήρησης ενώ το 65% κατατάσσεται σε μέτρια κατάσταση (Chatzinikolaou et al. 2011). Οι συχνότερες απειλές είναι οι υλοτομίες, η μη φυσική διάβρωση και η διάνοιξη δρόμων. Τα παρόχθια δάση απειλούνται επίσης από τις μεταβολές του υδρολογικού καθεστώτος, τα απορρίματα και τα μπάζα, ενώ δέχονται πιέσεις με σκοπό τη γεωργική χρήση. Πολλές συστάδες έχουν αντικατασταθεί από φυτείες με λεύκες, υλοτομούνται ή βόσκονται. Οι εκτεταμένες αμμοληψίες και η λήψη χαλικιών είναι μια ακόμη αναγνωρισμένη πίεση. Στην πλειονότητά τους τα σημερινά παρόχθια δάση αποτελούν υπολείμματα της παλιότερης κατανομής τους με αποτέλεσμα η περιορισμένη τους έκταση να τα καθιστά ακόμη πιο ευάλωτα στις αλλαγές χρήσης γης. 
Παρόχθια δάση συναντάμε σε όλη την επικράτεια της χώρας και χαρακτηρίζονται από ποικιλία οικοτόπων, συμπεριλαμβανομένων και τύπων οικοτόπων κοινοτικής σημασίας σύμφωνα με την Οδηγία 92/43/ΕΟΚ (92Α0, 91Ε0, 91F0, 92D0 καθώς και 92C0). Στην Κρητη συναντάμε τους τύπους οικοτόπων 92D0, και 92C0. Οι τύποι οικοτόπων αυτοί δεν αξιολογούνται με σε κακή/ανεπαρκή κατάσταση  διατήρησης συνολικά στη χώρα, ωστοσο ιδιαίτερα σε νησιωτικά οικοσυστήματα υποφέρουν από παράνομη απόθεση αποβλήτων αλλά και την πτώση του υδροφόρου ορίζοντα για αρδευτικούς σκοπούς και τη ρύπανση,
Το πρόγραμμα περιλαμβάνει 
1) πρότυπες και επιδεικτικές δράσεις αποκατάστασης σε τοπικό επίπεδο. Επιδεικτικά θα υλοποιηθούν δράσεις αποκατάστασης ειδικές ανά διαφορετικό τύπο οικότοπου παρόχθιων δασών, όπως φυτεύσεις με τοπικά είδη χαρακτηριστικά του οικοτόπου από φυτώριο,  απομάκρυνση ξενικών ειδών, ενδυνάμωση της φυσικής αναγέννησης, καθαρισμοί από σκουπίδια κλπ, μελέτη για τη διαχείριση υδάτων εφόσον επηρεάζει την κατασταση του οικότοπου.
2) δημιουργία και διάχυση οδηγού αποκατάστασης παρόχθιων δασών ανά τύπο οικοτόπου με προοπτική να μπορεί να χρησιμοποιηθεί σε όλες τς θέσεις παρουσίας των παρόχθιων τύπων οικοτόπων σε εθνικό επίπεδο.. 
3) Ανάπτυξη προδιαγραφών για «έξυπνα σχέδια φύλαξης» που μεγιστοποιούν το αποτέλεσμα, και θα επιτρέπουν τη συνεργασία υπηρεσιών στη φύλαξη των παρόχθιων δασών και στην υιοθέτηση αποτελεσματικών μεθόδων αποτροπής.
</t>
  </si>
  <si>
    <t xml:space="preserve">Να περιοριστεί και ελεγχθεί κάθε αλλαγή, η οποία μπορεί να επηρεάσει αρνητικά τα παράκτια οικοσυστήματα. Ειδικές δράσεις διαχείρισης θα στοχεύουν στη μείωση των επιδράσεων, ώστε οι παραλίες ωοτοκίας να διατηρήσουν τη δυναμική τους για τους υφιστάμενους πληθυσμούς του είδους. </t>
  </si>
  <si>
    <t>200.000€ για 7 έτη για τις παραλίες ωοτοκίας στην Ζάκυνθο. Ο υπόλογισμός βασίστηκε σε μια αρχική εκτίμηση κόστους 600.000€ για τις σημαντικότερες παραλίες ωοτοκίας της καρέτα και στις τρεις περιφερειες.</t>
  </si>
  <si>
    <t xml:space="preserve">WWf Ελλάς, Ενδεχομένως και ΦΔ των ΠΠ                   </t>
  </si>
  <si>
    <t>*Varela, Miguel &amp; Patricio, Ana &amp; Anderson, Karen &amp; C. Broderick, Annette &amp; Debell, Leon &amp; Hawkes, Lucy &amp; Tilley, Dominic &amp; Snape, Robin &amp; J. Westoby, Matthew &amp; Godley, Brendan. (2018). Assessing climate change associated sea level rise impacts on sea turtle nesting beaches using drones, photogrammetry and a novel GPS system. Global Change Biology. 10.1111/gcb.14526. *Investigating the potential impacts of climate change on a marine turtle population, L. A. Hawekes, A. C. Broderick, M. H. Godfrey, B. J. Godley *Climate change and marine turtles, Lucy A. Hawkes Annette C. Broderick, Matthew H. Godfrey, Brendan J. Godley                    *Evaluation of Beach Erosion and Accretion Predictors,  Nicholas C. Kraus,Magnus Larson,David L. Kriebel  *Vegetation and sand characteristics influencing nesting activity ofCaretta carettaon Sekania beachNikolas Karavasa, Kyriacos Georghioua, Margarita Arianoutsoub,Dimitris Dimopoulos</t>
  </si>
  <si>
    <t xml:space="preserve">200.000€ για 7 έτη για τις παραλίες ωοτοκίας στην Κυπαρισσία. Ο υπόλογισμός βασίστηκε σε μια αρχική εκτίμηση κόστους 600.000€ για τις σημαντικότερες παραλίες ωοτοκίας της καρέτα και στις τρεις περιφερειες. </t>
  </si>
  <si>
    <t xml:space="preserve">WWF Ελλάς, Ενδεχομένως και ΦΔ των ΠΠ                   </t>
  </si>
  <si>
    <t xml:space="preserve">200.000€ για 7 έτη για τις παραλίες ωοτοκίας στην Κρήτη. Ο υπόλογισμός βασίστηκε σε μια αρχική εκτίμηση κόστους 600.000€ για τις σημαντικότερες παραλίες ωοτοκίας της καρέτα και στις τρεις περιφερειες. </t>
  </si>
  <si>
    <t xml:space="preserve">Υλοποίηση σχεδίων διαχειρισης περιοχών του δικτύου Natura 2000 όπως αυτά θα προκύψουν από το σχετικό έργο «Σύνταξη ΕΠΜ, Ειδικών Εκθέσεων και Σχεδίων Διαχείρισης για περιοχές του Δικτύου Natura 2000»που ξεκίνησέ να εκπονείται </t>
  </si>
  <si>
    <t xml:space="preserve">Να εξασφαλιστεί η ορθή διαχείριση των περιοχών Natura </t>
  </si>
  <si>
    <t>Θεωρούμε ότι ο κατάλληλος φορέας να κοστολογήσει αυτή την ανάγκη είναι το ΥΠΕΝ λαμβάνοντας υπόψη την έκταση των περιοχών, την πολυπλοκότητα των χρήσεων γης σε αυτές, αλλά και τον πλούτο των ειδών και οικοτόπων</t>
  </si>
  <si>
    <t>Η διαχείριση μιας προστατευόμενης περιοχής συνίσταται στη λήψη μέτρων και στην υλοποίηση έργων και δράσεων με στόχο την προστασία και διατήρηση της βιοποικιλότητας και των προστατευτέων αντικειμένων. Η διαχείριση θα πρέπει να αποτελεί μια συνεχή και δυναμική διαδικασία η οποία περιλαμβάνει την ανάπτυξη και διαμόρφωση μηχανισμών και εργαλείων για τη διατήρηση και αποκατάσταση μιας προστατευόμενης περιοχής και των προστατευτέων αντικειμένων στο πλαίσιο των περιβαλλοντικών (βιοτικών και αβιοτικών), κοινωνικών, οικονομικών και πολιτιστικών συνθηκών και ιδιαιτεροτήτων της περιοχής. Τα σχέδια διαχείρισης καθορίζουν με σαφή και συγκεκριμένο τρόπο τον κύριο σκοπό της προστατευόμενης περιοχής καθώς και τους επιμέρους διαχειριστικούς στόχους. Οι στόχοι με τη σειρά τους προσδιορίζουν το επιδιωκόμενο αποτέλεσμα σχετικά με την ικανοποιητική κατάσταση των ειδών και τύπων οικοτόπων εντός της κάθε περιοχής Natura στο πλαίσιο των στόχων διατήρησης της περιοχής και του σχετικού νομικού πλαισίου. Απαραίτητο συμπλήρωμα ενός ΣΔ (βάσει και του ν. 3937/2011) είναι και  η διαμόρφωση ενός σχεδίου δράσης όπου θα παρουσιάζονται αναλυτικά τα διαχειριστικά μέτρα, δράσεις και έργα, το χρονοδιάγραμμα υλοποίησής τους, οι φορείς υλοποίησης, το κόστος και πηγές και φορείς χρηματοδότησης.</t>
  </si>
  <si>
    <t>Η κατάσταση εφαρμογής των οδηγιών για τα άγρια πτηνά και τους οικότοπους στην Ευρωπαϊκή Ένωση, Μια ανάλυση περιβαλλοντικών μη κυβερνητικών οργανώσεων σε 18 κράτη μέλη, Σύνοψη στα ελληνικά (Μάρτιος 2018) ανακτήθηκε από https://www.wwf.gr/images/pdfs/Nature-Scorecards_Report_March2018.pdf.ΥΠΕΝ. Τεύχος τεχνικών δεδομένων – Τεχνικών προδιαγραφών. Αντικείμενο: Τεχνικός και επιστημονικός συντονισμός της εκπόνησης ΕΠΜ και Σχεδίων ΠΔ και ΣΔ για τις περιοχές του δικτύου Natura 2000, σε 11 Περιφέρειες της χώρας. Ανακτήθηκε από: http://www.ypeka.gr/LinkClick.aspx?fileticket=JfnCW910hr0%3d&amp;tabid=473&amp;language=el-GR,</t>
  </si>
  <si>
    <t>ΚΑΝΟΝΙΣΜΟΣ (ΕΚ) αριθ. 1967/2006,"Σχετικά µε µέτρα διαχείρισης για τη βιώσιµη εκµετάλλευση των αλιευτικών πόρων στη Μεσόγειο Θάλασσα"
"Boat anchoring on Posidonia oceanica beds in a marine protected area (Italy, Western Mediterranean): Effect of anchor types in different anchoring stages", Milazzo M., Badalamenti F., Ceccherelli G., Chemelo R., Journal of Experimental Marine Biology and Ecology 299(1):51-62, (2004)</t>
  </si>
  <si>
    <t xml:space="preserve">Διατηρηση και αποκατάσταση οικολογικών διαδρόμων / συνοχή δικτύου Natura 2000 ώστε να επιτρέπονται οι κινήσεις της χλωρίδας και πανίδας και να διευκολύνονται οι οικολογικές διεργασίες με στόχο τη διατηρηση της βιοποικιλότητας και την προσαρμογή στην κλιματική αλλαγή. </t>
  </si>
  <si>
    <t xml:space="preserve">Αποκατάσταση της σύνδεσης ανάμεσα σε περιοχές του δικτύου Natura 2000 </t>
  </si>
  <si>
    <t>500.000 για πρόγραμμα διάρκειας 4 ετών</t>
  </si>
  <si>
    <t>Οδηγός πολιτών για τις μεθόδους ορθής μεταπυρικής αποκατάστασης μεσογειακών οικοσυστημάτων σε περιοχές Natura</t>
  </si>
  <si>
    <t xml:space="preserve">Ορθές πρακτικές μεταπυρικής αποκατάστασης οικοσυστημάτων και αποφυγή λαθών ή παραλείψεων κατά την αποκατάσταση </t>
  </si>
  <si>
    <t xml:space="preserve">Μετά από ένα περιστατικό δασικής πυρκαγιάς οι πολίτες αναρωτιούνται πως μπορεί να αποκατασταθεί η περιοχή ώστε να αποφευχθούν αλλαγές χρήσης γης.  Επίσης αναλαμβάνουν δράση, χωρίς όμως να έχουν την απαραίτητη γνώση. Υπάρχει επομένως η ανάγκη να συγκεντρωθεί όλη η διαθέσιμη γνώση και να παρουσιαστεί με εκλαϊκευμένο τρόπο στους πολίτες. Ενδεικτικά πρέπει να απαντηθούν τα παρακάτω ερωτήματα: είναι απαραίτητο να γίνει αποκατάσταση ή όχι, πότε, πως, από ποιον και γιατί, ποιες είναι οι βέλτιστες τεχνικές ανά περίπτωση και τύπο οικοτόπου, ποιες είναι οι νομικές προβλέψεις και αρμοδιότητες, τι έργα και μελέτες πρέπει να γίνουν, ποιος θα τα χρηματοδοτήσει, ποιος θα αδειοδοτήσει. Σκοπός θα είναι η έκδοση ενός μικρού και εύχρηστου εγχειριδίου που θα περιέχει όλες τις απαραίτητες πληροφορίες ανά τύπο οικότοπου (δάση ή και θαμνώνες). Επίσης η διοργάνωση εκδηλώσεων και workshops ενημέρωσης σε ομάδες πολιτών, ειδικά σε περιοχές με επαναλαμβανόμενα περιστατικά δασικών πυρκαγιών ή/και μεγάλη επικινδυνότητα πυρκαγιάς και η παραγωγή ενημερωτικού βίντεο. Οι ενημερωμένοι πολίτες θα μπορέσουν ευκολότερα να κατανοήσουν τις πραγματικές ανάγκες αποκατάστασης, να περιφρουρήσουν τις περιχές ενδιαφέροντος και να πιέσουν τις αρμόδιες αρχές προκειμένου να φέρουν σε πέρας τις νομικές τους υποχρεώσεις. </t>
  </si>
  <si>
    <t>Αποκατάσταση οικότοπων 1130, 1310, 1410 στην περιοχή του υγρότοπου "Εκβολή ποταμού Μορώνη", στη Κάτω Σούδα Χανίων</t>
  </si>
  <si>
    <t>Η δράση αφορά την αποκατάσταση παράκτων τύπων οικότοπων που βρίσκονται στην οδηγία και τις τελευταίες δεκαετίες έχουν υποβαθμιστεί από τις ανθρώπινες δραστηριότητες (απόθεση αδρανών υλικών, επιχωματώσεις, κ.α.). Η αποκατάσταση των περιοχών αυτών θα συντελέσει επιπλέον σε ένα χρόνιο πρόβλημα αυξημένων πλημμυρών που αντιμετωπίζει η περιοχή της Κ. Σούδας Χανίων σε περίπτωση έντονων βροχοπτώσεων</t>
  </si>
  <si>
    <t>600.000-700.000 ευρώ</t>
  </si>
  <si>
    <t xml:space="preserve">Ο υγρότοπος του Μορώνη βρίσκεται στο μυχό του κόλπου της Σούδας, στον Δήμο Χανίων. Η ευρύτερη περιοχή αναφερόταν ως ένα τεράστιο έλος περιμέτρου σχεδόν 5 χιλιομέτρων (Pashley 1837), ενώ τμήμα του υγρότοπου λειτουργούσε και ως η μοναδική οργανωμένη αλυκή της Κρήτης  (Δαλάκα και Ρετανίδου 2004). Λόγω των ανθρωπογενών πιέσεων σχεδόν το σύνολο του μεγάλου βάλτου εξαφανίστηκε και παρέμενε μόνο ένα μικρό τμήμα που περιελάμβανε τους οικότοπους 1130, 1310, 1410. Οι συνεχείς επιχωματώσεις και η εξαφάνιση των υγροτοπικών εκτάσεων έχουν επιφέρει σημαντικά προβλήματα πλημμυρών στην περιοχή της Κάτω Σούδας. Η πρόταση βασίζεται σε μελέτη που έχει κάνει το WWF Ελλάς (Παραγκαμιάν και συν. 2010) για την αποκατάσταση 40 στρεμμάτων των περιοχών αυτών. Οι εργασίες ξεκίνησαν στο παρελθόν αποκαθιστώντας λιγότερα από 10 στρέμματα παράκτιων και αλοφυτικών οικότοπων της οδηγίας, ωστόσο οι εργασίες σταμάτησαν λόγω έλλειψης πόρων. Το έργο ωστόσο είναι ώριμο (υπάρχουν όλες οι αδειοδοτήσεις) και μπορεί άμεσα να δρομολογηθεί και να ολοκληρωθεί. Το συνολικό κόστος για την αποκατάσταση και ανάδειξη 40 στρεμμάτων, όπως έχει υπολογιστεί από τις τεχνικές υπηρεσίες του Δ. Χανίων είναι 600-700 χιλιάδες ευρώ. </t>
  </si>
  <si>
    <t>* Παραγκαμιάν, Κ., Θ. Γιαννακάκης, Δ. Πουρσανίδης, Ν. Γεωργιάδης και Γ. Κατσαδωράκης 2010. Ανάλυση της υφιστάμενης κατάστασης και προτάσεις για την αποκατάσταση, προστασία και ορδολογική διαχείριση του υγρότοπου «Εκβολή ποταμού Μορώνη» (Νομός Χανίων, Δήμος Σούδας). WWF Ελλάς, σσ 79.
* Pashley, R. 1837. Ταξίδια στην Κρήτη. Τόμος Α'. (Μετάφραση: Δ. Γόντικα). Δήμος Ηρακλείου-Βικελαία βιλιοθήκη. Ηράκλειο Κρήτης 1991, σσ268
* Δαλάκα, Α. και Πετανίδου, Κ. 2004. Η γεωγραφία της αλοπηγικής δραστηριότητας στην Ελλάδα. Πρακτικά 7ου Πανελλήνιου Γεωγραφικου Συνεδρίου της Ελληνικής
Γεωγραφικής Εταιρείας. σσ 1-8
* www.oikoskopio.gr/ygrotopio  
* www.wwf.gr/areas/island-wetlands</t>
  </si>
  <si>
    <t>Αποκατάσταση οικότοπου 1410 στην περιοχή του υγρότοπου "Αλμυρό λιμνίο Αδάμα", στην Μήλο</t>
  </si>
  <si>
    <t xml:space="preserve">Η δράση αφορά την αποκατάσταση και ανάδειξη του παράκτιου τύπου οικότοπου 1410 της οδηγίας που έχει υποβαθμιστεί από τις ανθρώπινες δραστηριότητες (απόθεση αδρανών υλικών, επιχωματώσεις, κ.α.). </t>
  </si>
  <si>
    <t>200.000-300.000 ευρώ</t>
  </si>
  <si>
    <t>Το λιμνίο Αδάμα βρίσκεται σε απόσταση 0,5χλμ από το δυτικό άκρο του ομώνυμου οικισμού προς το ακρωτήριο Μπομπάρδα. Πρόκειται για εποχικό αλμυρό λιμνίο σε άμεση αλληλεπίδραση με τη θάλασσα, από την οποία χωρίζεται από μικρό κροκαλώδες ανάχωμα. Η τροφοδοσία του με γλυκό νερό γίνεται από την απορροή των ατμοσφαιρικών κατακρημνισμάτων. Το έδαφος τους θερινούς μήνες είναι κορεσμένο σε νερό. Ο υγρότοπος προστατεύεται αυστηρά με το Προεδρικό Διάταγμα «Έγκριση καταλόγου μικρών νησιωτικών υγροτόπων και καθορισμός όρων και περιορισμών για την προστασία και ανάδειξη των μικρών παράκτιων υγροτόπων που περιλαμβάνονται σε αυτόν» (κωδικός υγρότοπου: Y422MIL007, ΦΕΚ 229/ΑΑΠ/2012).
Τα προβλήματα που εμφανίζει ο υγρότοπος εμφανίζονται με την διάνοιξη του δρόμου που οδηγεί σε αυτόν. Κατά τη διάνοιξή του δρόμου αυτού επιχωματώθηκε η βόρεια όχθη του υγρότοπου. Ακολούθως άρχισε η σε τακτά χρονικά διαστήματα απόρριψη αδρανών και κυρίως οικοδομικών απορριμμάτων (μπάζων), μια δραστηριότητα που συνεχίζεται ακόμα και σήμερα με αποτέλεσμα να έχει καταστραφεί ένα τμήμα υγρότοπου έκτασης τουλάχιστον 3 στρεμμάτων. Εκτιμάται, ότι η ποσότητα των αποθέσεων ξεπερνά τα 2.000 κ.μ.
Οι δράσεις που προτείνονται αφορούν την οικολογική αποκατάσταση του υγρότοπου (και του οικότοπου 1410) και την προστασία του από τις κύριες απειλές που αντιμετωπίζει. Για την εφαρμογή των δράσεων έχει εκπονηθεί μελέτη από το WWF Ελλάς και έχει παραληφθεί από τον Δήμο Μήλου, ενώ το συνολικό κόστος εκτιμάται στα 200-300 χιλιάδες ευρώ (ανάλογα με τις δράσεις).</t>
  </si>
  <si>
    <t>* Παραγκαμιάν, Κ., Θ. Γιαννακάκης, Ν. Γεωργιάδης. 2014. Η κατάσταση των υγρότοπων της Μήλου και προτάσεις για την οικολογική αποκατάσταση και ανάδειξη του υγρότοπου “Αλμυρό λιμνίο Αδάμα” (Y422MIL007, ΦΕΚ 229/ΑΑΠ/2012) νήσου Μήλου). Τεχνική Έκθεση. WWF Ελλάς, 45 σελ.
* www.oikoskopio.gr/ygrotopio  
* www.wwf.gr/areas/island-wetlands</t>
  </si>
  <si>
    <t xml:space="preserve">Ένταξη στην κατηγορία του ασφαλιστικού κινδύνου «άγρια ζώα» επιπλέον ειδών της άγριας πανίδας με βάση την ανάγκη για προστασία προστατευόμενων ειδών ή περιοχών. </t>
  </si>
  <si>
    <t>περιορισμός της θνησιμότητας προστατευόμενων ειδών από ανθρωπογενή αίτια</t>
  </si>
  <si>
    <t xml:space="preserve">WWF Ελλάς (η πρόταση έχει κατατεθεί τον 12/2017 στον ΕΛΓΑ από τους παρακάτω φορείς: ANIMΑ, ΑΡΚΤΟΥΡΟΣ,  
Ελληνική Εταιρία Προστασίας της Φύσης,  Ελληνική Ορνιθολογική Εταιρεία, ΚΑΛΛΙΣΤΩ, Περιβαλλοντική Οργάνωση για την Άγρια Ζωή και τη Φύση, Πανεπιστήμιο Κρήτης – Μουσείο Φυσικής Ιστορίας Κρήτης, WWF Ελλάς </t>
  </si>
  <si>
    <t xml:space="preserve">Η ύπαρξη ασφαλιστικής κάλυψης και η ενθάρρυνση λήψης προληπτικών μέτρων, μεταξύ άλλων, συμβάλλουν σημαντικά στον περιορισμό της θνησιμότητας προστατευόμενων ειδών από ανθρωπογενή αίτια, γενικά, καθώς και επικίνδυνων πρακτικών, ειδικότερα, όπως η παράνομη χρήση δηλητηριασμένων δολωμάτων. Η ένταξη του τσακαλιού και όλων των ειδών χηνών (άλλα είδη πουλιών) σε όλη την Ελληνική επικράτεια, του ελαφιού στην περιοχή της Πάρνηθας, καθώς και η επέκταση των περιοχών στις οποίες καταβάλλεται αποζημίωση για ζημιές από αγριογούρουνο σε όλες τις προστατευόμενες περιοχές, επιπλέον εκείνων που προστατεύονται από τη Συνθήκη Ραμσάρ. </t>
  </si>
  <si>
    <t>Προτάσεις οργανώσεων για τη βελτίωση του θεσμικού πλαισίου του ΕΛΓΑ όσον αφορά στα είδη άγριας πανίδας, Δεκέμβριος 2017 (διαθέσιμο στο https://www.wwf.gr/images/pdfs/17Dec29_ELGA_wild%20fauna.pdf )</t>
  </si>
  <si>
    <t>Δημιουργία χαρτών επικινδυνότητας ζημιών από προστατευόμενα είδη (αρκούδα, λύκο) στο κτηνοτροφικό κεφάλαιο, με βάση τον εκτιμώμενο κίνδυνο θήρευσης (predation risk assessment) ανά περιοχή και παραγωγό.</t>
  </si>
  <si>
    <t>Η διαφοροποίηση του ποσοστού κάλυψης ανά περιοχή και παραγωγό με στόχο την αποτελεσματικότερη εφαρμογή πολιτικής πρόληψης-ενεργητικής προστασίας.</t>
  </si>
  <si>
    <t xml:space="preserve">WWF Ελλάς (η πρόταση έχει κατατεθεί τον 12/2017 στον ΕΛΓΑ από τους παρακάτω φορείς: ANIMΑ, ΑΡΚΤΟΥΡΟΣ,  
Ελληνική Εταιρία Προστασίας της Φύσης,  
Ελληνική Ορνιθολογική Εταιρεία, ΚΑΛΛΙΣΤΩ, Περιβαλλοντική Οργάνωση για την Άγρια Ζωή και τη Φύση, Πανεπιστήμιο Κρήτης – Μουσείο Φυσικής Ιστορίας Κρήτης, WWF Ελλάς </t>
  </si>
  <si>
    <t xml:space="preserve">Η ανάδειξη των σημαντικότερων παραμέτρων που σχετίζονται με τα επίπεδα απωλειών, του τρόπου επίδρασης και αλληλεπίδρασής τους και η δημιουργία γεωγραφικών χαρτών απεικόνισης της επικινδυνότητας θήρευσης, μπορούν να συνεισφέρουν σημαντικά στην επαρκή κατανόηση του φαινομένου, η οποία υστερεί σημαντικά στην Ελλάδα. Το πλεονέκτημα της δημιουργίας χαρτών επικινδυνότητας είναι πως, εκτός του ότι ερμηνεύουν και απεικονίζουν τον περιβαλλοντικό κίνδυνο (θήρευση), μπορούν επίσης να προβλέψουν τις απώλειες σε περιοχές που δεν έχουν εμφανισθεί σχετικά περιστατικά ακόμα κατά τη διάρκεια του διαστήματος παρακολούθησης. Σημαντικές εφαρμογές προκύπτουν για τη βελτίωση του συστήματος ασφάλισης, φύλαξης και διαχείρισης του γεωργικού και κτηνοτροφικού κεφαλαίου, με στόχο την καλύτερη και περισσότερο στοχευμένη κατανομή των διαθέσιμων πόρων και προσπαθειών για την άμβλυνση της σύγκρουσης. </t>
  </si>
  <si>
    <t xml:space="preserve">Ανάπτυξη εφαρμογής για συσκευές κινητής τηλεφωνίας, μέσω της οποίας οι παραγωγοί θα μπορούν να ειδοποιούν τον ΕΛ.Γ.Α για επιβεβαίωση  περιστατικού,  επιβεβαίωση ασφαλιστικής κάλυψης και ενδεχομένως πληρωμής των τελών εκτίμησης: </t>
  </si>
  <si>
    <t xml:space="preserve">Απλούστευση της διαδικασίας αναγγελίας των ζημιών ώστε να μειωθεί το δευτερογενές κόστος Επιπλέον και η βελτίωση της καταγραφής των αιτιών και συνθηκών κατασπάραξης από σαρκοφάγα ζώα.   </t>
  </si>
  <si>
    <t xml:space="preserve">Η δυνατότητα έγκαιρης εύρεσης των ζημιωθέντων ζώων καθορίζεται από τον 
βαθμό επιτήρησης των κοπαδιών, τη γεωμορφολογία της περιοχής βόσκησης, το είδος, τον αριθμό και το μέγεθος των απολεσθέντων ζώων. Για κάποια είδη αυτό είναι πιο εύκολο από ότι σε άλλα (πχ βοοειδή σε σχέση με αιγες), Εξαρτάται επίσης από την δυνατότητα και την διάθεση των παραγωγών στο να δηλώσουν τις απώλειες στους ανταποκριτές του ΕΛΓΑ που με τη σειρά του συνδέεται από το βαθμό ικανοποίησης στο σύστημα αποζημίωσης. Να σημειωθεί επίσης ότι τα υποκαταστήματα του ΕΛΓΑ καλύπτουν συχνά μεγάλες γεωγραφικές περιοχές γεγονός που μπορεί να επηρεάζει τη δυνατότητα απόκρισης των εκτιμητών στις αναγγελίες επιθέσεων ιδιαίτερα σε απομακρυσμένες περιοχές. Με την προτεινόμενη εφαρμογή η καταγραφή της ζημιάς μπορεί να γίνεται από τον ίδιο τον παραγωγό με φωτογραφίες, ημερομηνία και γεωγραφικές συντεταγμένες του κάθε κατασπαραγμένου ζώου για χρήση τους από τον ΕΛΓΑ σε περίπτωση αλλοίωσης των αποδεικτικών στοιχείων. </t>
  </si>
  <si>
    <t xml:space="preserve">* Προτάσεις οργανώσεων για τη βελτίωση του θεσμικού πλαισίου του ΕΛΓΑ όσον αφορά στα είδη άγριας πανίδας, Δεκέμβριος 2017 (διαθέσιμο στο https://www.wwf.gr/images/pdfs/17Dec29_ELGA_wild%20fauna.pdf 
* Ηλιόπουλος Γιώργος, 2018. Η κατάσταση διατήρησης του λύκου στην Ελλάδα, ζητήματα 
σύγκρουσης και τρόποι αντιμετώπισης.σ.78. Καλλιστώ Π.Ο </t>
  </si>
  <si>
    <t>Εκπαίδευση και ευαισθητοποίηση αλιέων και επιχειρηματιών που δραστηριοποιούνται εντός της ΠΠ</t>
  </si>
  <si>
    <t>100.000€ για Ζάκυνθο και Κρήτη</t>
  </si>
  <si>
    <t xml:space="preserve">Η θαλάσσια χελώνα σε περιοχές όπως η Ζάκυνθος και η Κρήτη αποτελεί σημείο αναφοράς σε ό,τι αφορά στον τουριστικό προορισμό. Αν και οι επισκέπτες δεν επιλέγουν τις δύο περιοχές λόγω της θαλάσσιας χελώνας, πάραυτα οι τουρίστες ενδιαφέρονται για την προστασία του είδους και ακολουθούν τους περιορισμούς βάσει του θεσμικού πλαισίου. Η ενημέρωση αποτελεί προυπόθεση για την υιοθέτηση φιλοπεριβαλλοντικής συμπεριφοράς. Σημαντικό ρόλο στην ενημέρωση των επισκεπτών παίζει η στάση των επιχειρηματιών που δραστηριοποιούνται στην περιοχή και παρέχουν υπηρεσίες. Τα κέρδη από δράσεις που συνδέονται με τη θαλάσσια χελώνα, άμεσα ή έμμεσα θα πρέπει να προϋποθέτουν γνώση για το προστατευταίο είδος και των οικοτόπων που χρησιμοποιεί, για τους υφιστάμενους βάσει του θεσμικού πλαισίου όρους και περιορισμούς. Η εκπαίδευση και ευαισθητοποίηση των επιχειρηματιών μπορεί να συμβάλλει στην αποδοτικότερη διαχείριση και προστασία. </t>
  </si>
  <si>
    <t xml:space="preserve">Περιπτώσεις μελέτης από τη διεθνή εμπειρία. </t>
  </si>
  <si>
    <t>130.000 ευρώ συμπεριλαμβανομένων των εξόδων ταξιδίων, του απαραίτητου εξοπλισμού για την διεκπεραίωση των δράσεων που περιγράφονται, του κόστους των επιστημονικών αναλύσεων, του κόστους προσωπικού, τις έμμεσες δαπάνες και λοιπά αναλώσιμα.</t>
  </si>
  <si>
    <t xml:space="preserve">WWF Ελλάς (η συγκεκριμένη πρόταση είχε συνταχθεί σε συνεργασία με την ΜΚΟ iSea) </t>
  </si>
  <si>
    <t xml:space="preserve">Στη Μεσόγειο απαντώνται 47 είδη καρχαριών εκ των οποίων περίπου 40 ζουν και στα πελάγη μας. Οι καρχαρίες ζουν κατά κύριο λόγο στις ανοιχτές θάλασσες, πολλοί από αυτούς όμως, εισέρχονται συχνά και σε κλειστούς κόλπους (π.χ. Κορινθιακός, Παγασητικός, Σαρωνικός), με σκοπό κυρίως την αναπαραγωγή. Οι καρχαρίες είναι είδη με τεράστια οικολογική σημασία, καθώς βρίσκονται στην κορυφή του τροφικού πλέγματος των θαλάσσιων οικοσυστημάτων. Επίσης, ως κορυφαίοι θηρευτές, οι καρχαρίες παίζουν σημαντικό ρόλο στη βιοποικιλότητα μιας περιοχής, καθώς η αλληλεπίδραση με άλλα είδη κρατά τους πληθυσμούς των άλλων ειδών υπό έλεγχο. Οι χαμηλοί ρυθμοί αναπαραγωγής των καρχαριών, η μείωση τροφής λόγω της υπεραλίευσης, η καταστροφή των ενδιαιτημάτων τους, οι κλιματικές αλλαγές, η αλιεία για τα πτερύγια τους (finning) και η μη ηθελημένη (παρεμπίπτουσα)
αλιεία τους, έχουν φέρει τους καρχαρίες – ιδιαίτερα τα μεγαλύτερα είδη - στα όρια της επιβίωσης τους. Δυστυχώς, πολλά είδη καρχαριών δεν προστατεύονται ούτε από την ελληνική νομοθεσία, αλλά ούτε και διεθνώς. Συγκεκριμένα, από τα 39 είδη που παρατηρούνται στις Ελληνικές θάλασσες, προστατεύονται ο ρυγχοκαρχαρίας, η λάμια,
ο γαλάζιος καρχαρίας, ενώ ο λευκός καρχαρίας και ο σαπουνάς προστατεύονται και από την Ευρωπαϊκή νομοθεσία
(απαγορεύεται αυστηρά η αλιεία, η εκφόρτωση και η πώληση τους). Η προστασία των καρχαριών στην Ελλάδα απορρέει από τις Συμβάσεις της Βαρκελώνης, της Βέρνης και της Βόννης, τις Συνθήκη των Ηνωμένων Εθνών για το Δίκαιο
της Θάλασσας και τη Σύμβαση CITES (Σύμβαση για το Διεθνές Εμπόριο των Απειλούμενων με Εξαφάνιση Ειδών). Επίσης, η αλιεία τους ρυθμίζεται από την ICCAT (Διεθνή Επιτροπή για τη Διατήρηση των Τονοειδών του Ατλαντικού), την GFCM (Γενική Επιτροπή για την Αλιεία στη Μεσόγειο) και την Ευρωπαϊκή νομοθεσία (ετήσιοι κανονισμοί σχετικά
με τις ευκαιρίες αλιείας σε κοινοτικά ύδατα και από κοινοτικά σκάφη). Οι παραπάνω συμβάσεις και επιτροπές, κατά
κύριο λόγο υπαγορεύουν την ανάγκη για βιώσιμη και ελεγχόμενη αλιεία και εμπόριο των καρχαριών και επί της ουσίας
δεν προστατεύουν την πλειοψηφία των ειδών της Μεσογείου. Τα μέτρα που απαιτείται να ληφθούν για την προστασία των καρχαριών σχετίζονται με τη διεθνή νομοθεσία και την εφαρμογή της στη Μεσόγειο και στην Ελλάδα. Επίσης, αν και υφίσταται νομοθεσία που προστατεύει διάφορα είδη καρχαριών και τα ενδιαιτήματα τους, στην πραγματικότητα δεν εφαρμόζεται. Χαρακτηριστικό παράδειγμα είναι η συνεχιζόμενη παράνομη αλιεία με παρασυρόμενα αφρόδιχτα στη Μεσόγειο από χώρες όπως η Τουρκία και το Μαρόκο. Στην πρόσφατη έκθεσή του, ο IUCN συμπεραίνει ότι περισσότερο από το 50% των καρχαριών της Μεσογείου κινδυνεύουν με κατάρρευσή του πληθυσμού τους, χαρακτηρίζοντας τη Μεσόγειο ως το πιο επικίνδυνο μέρος στο κόσμο για καρχαρίες. Η ενημέρωση και ευαισθητοποίηση των καταναλωτών είναι επίσης υψίστης σημασίας, προκειμένου να σταματήσει η κατανάλωση
γαλέου. Τα διάφορα είδη γαλέου στη χώρα μας (π.χ. δροσίτης, αστρογαλέος και γκριζογαλέος) έχουν υπεραλιευθεί, με
αποτέλεσμα πολλές φορές τα εστιατόρια να χρησιμοποιούν και διάφορα άλλα είδη καρχαριών. Γενικότερα, θα πρέπει να σταματήσει η κατανάλωση καρχαριών (π.χ. ο γαλάζιος καρχαρίας πωλείται στα super
market με την ένδειξη «Γλαυκός»). Επίσης, θα πρέπει να μην επιλέγεται ποτέ σούπα από πτερύγια καρχαρία, που δυστυχώς σερβίρεται και στη χώρα μας σε κινέζικα εστιατόρια. 
</t>
  </si>
  <si>
    <t>https://www.wwf.gr/images/pdfs/sharks-factsheet.pdf
https://isea.com.gr/odigos-anagnoriseis-karxarion/
https://sharks.panda.org/
https://www.sciencedirect.com/science/article/pii/S0956713518305620?via%3Dihub</t>
  </si>
  <si>
    <t xml:space="preserve">50% μείωση των εκβρασμών που οφείλονται στις επιπτώσεις του ήχου </t>
  </si>
  <si>
    <t>Σύμφωνα με την Εθνική Στρατηγική για την προστασία των Κητωδών των Ελληνικών Θαλασσών αυτές είναι οι εξής: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Εξαιτίας αυτών οι μεσογειακές αξιολογήσεις της IUCN για τα μικρά κητώδη είναι ιδιαίτερα προβληματικές: Κοινό Δελφίνι (ΕΝ) Κινδυνεύον, Φώκαινα (EN) Κινδυνεύον, Ζωνοδέλφινο (VU) Τρωτό, Ρινοδέλφινο (VU) Τρωτό, ενώ για το Γκριζοδέλφινο (DD) τα δεδομένα δεν είναι αρκετά για την αξιολόγηση της κατάστασής του. Σύμφωνα με την παγκόσμια βιβλιογραφία ο υποθαλάσσιος θόρυβος από μεγάλα πλοία, οι στρατιωτικές επιχειρήσεις, οι σεισμικές δονήσεις για τον εντοπισμό κοιτασμάτων υδρογονανθράκων αποτελεί μια σημαντική απειλή για τα κητώδη ενώ έχει αποδεχτεί ότι ειδικά σε κάποια είδη όπως ο ζιφιός και ο φυσητήρας η ρύπανση μπορεί να έχει εως και θανατηφώρες επιπτώσεις (πχ. χάνουν την ακοή τους ή εγκαταλείπουν περιοχές αναπαραγωγής ή πεδία τροφοληψίας). Σύμφωνα με την ευρωπαική νομοθεσία (Οδηγία Πλαίσιο για την Θαλάσσια Στρατηγική (ΟΠΘΣ, 2008/56/EC) ο θόρυβος συμπεριλαμβάνεται στον Περιγραφέα D11: "Υποθαλάσσιος θόρυβο": Η εισαγωγή ενέργειας, συμπεριλαμβανομένου και του υποθαλάσσιου θορύβου, βρίσκεται σε επίπεδα που δεν επηρεάζει δυσμενώς το θαλάσσιο περιβάλλον. "Το θαλάσσιο περιβάλλον θεωρείται ότι επιτυγχάνει το ΚΠΚ όταν οι παλμικοί ήχοι (impulsive sounds) υψηλής, μέσης και χαμηλής συχνότητας που παράγονται μέσα στο θαλάσσιο περιβάλλον από ανθρώπινες δραστηριότητες (π.χ. ναυσιπλοΐα, υποθαλάσσια έρευνα για υδρογονάνθρακες) δεν έχουν αρνητικές επιπτώσεις σε ευάλωτες ομάδες θαλάσσιων οργανισμών (key functional groups), όπως π.χ. τα κητώδη, ώστε να απειλείται η ζωή τους ή να εμποδίζεται η αναπαραγωγή τους. Και όταν, οι συνεχείς ήχοι χαμηλής συχνότητας (continuous low frequency sounds) που παράγονται μέσα στο θαλάσσιο περιβάλλον από ανθρώπινες δραστηριότητες δεν θέτουν σε κίνδυνο ευάλωτες ομάδες θαλάσσιων οργανισμών. Επομένως η συστηματική καταγραφή των 2 ειδών ήχου και η διαχείριση τους θα συμβάλει στην επίτευξη της ΚΠΚ και είναι υποχρέωση της χώρας να λάβει μέτρα για τη μείωση του επιπέδου του. Το εκτιμώμενο κόστος περιλαμβάνει το σχεδιασμό (σύνταξη της απαιτούμενης μελέτης των χωρικών διαχειριστικών μέτρων), τη θεσμοθέτηση και  υλοποίηση διαχειριστικών μέτρων που θα συμβάλλουν στη δραστική μείωση του αριθμού των εκβρασμών που προκαλλούνται από την αλληλεπίδραση του ήχου που καταγράφονται στη περιοχή.</t>
  </si>
  <si>
    <t xml:space="preserve">Σχεδιασμός, θεσμοθέτηση, εφαρμογή χωρικών διαχειριστικών μέτρων για το δραστικό περιορισμό των  συγκρούσεων μεγάλων εμπορικών σκαφών με φυσητήρες εντός των κρίσιμων ενδιαιτημάτων του είδους αυτού. Τα μέτρα μπορεί να περιλαμβάνουν τη θέσπιση ζωνών αποκλεισμού, τη χρήση νέων τεχνολογιών για την ενημέρωση των μεγάλων πλοίων πριν διέλθουν από σημαντικές περιοχές, τη θέσπιση μειωμένων ταχυτήτων σε συγκεκριμένες ζώνες εντός των κρίσιμων ενδιαιτημάτων των φυσητήρων. </t>
  </si>
  <si>
    <t>80% μείωση της θνησιμότητας των φυσητήρων που σχετίζεται με συγκρούσεις με μεγάλα πλοία</t>
  </si>
  <si>
    <t>Σύμφωνα με την Εθνική Στρατηγική για την προστασία των Κητωδών των Ελληνικών Θαλασσών αυτές είναι οι εξής: αλληλεπιδράσεις με αλιεία, ηθελημένες θανατώσεις, παρεμπίπτουσα αλιεία, υπεραλίευση και πλήρης εξάντληση αλιευτικών πόρων, κατάποση πλαστικών και άλλων αντικειμένων, συγκρούσεις με πλοία, επιπτώσεις έρευνας και εξόρυξης υδρογονανθράκων, σεισμικές έρευνες, χρήση στρατιωτικών σοναρ υψηλής ενέργειας, ρύπανση και από πετρελαιοειδή, και βιοσυσσώρευση ξενοβιωτικών και τοξικών ουσιών. Σε κάποιες περιοχές της Ελλάδας, όπως είναι η Δυτική Ελλάδα έχει αποδειχθεί ότι οι συγκρούσεις με πλοία αποτελούν σημαντική απειλή για τα μεγάλα κητώδη. Χρακτηριστικό παράδειγμα αποτελεί ο ελληνικός υπο-πληθυσμός φυσητήρων ο οποίος, σύμφωνα με την πρόσφατη βιβλιογραφία, θεωρείται πως βρίσκεται σε μείωση. λόγω του υψηλού ποσοστού θνησιμότητας κυρίως ως αποτέλεσμα συγκρούσεων με σκάφη. Εκτιμάται πως ο αριθμός των συγκρούσεων είναι υπερβολικά υψηλός, δεδεμένου του μεγέθους του υποπληθυσμού, ώστε να είναι βιώσιμος. Το εκτιμώμενο κόστος περιλαμβάνει το σχεδιασμό (σύνταξη της απαιτούμενης μελέτης των χωρικών διαχειριστικών μέτρων), τη θεσμοθέτηση και  υλοποίηση διαχειριστικών μέτρων που θα συμβάλλουν στη δραστική μείωση του αριθμού των εκβρασμών που προκαλλούνται από συγκρούσεις με πλοία που καταγράφονται στη περιοχή.</t>
  </si>
  <si>
    <t xml:space="preserve">Frantzis, A., Leaper, R., Alexiadou P., &amp; Lekkas, D. 2014b. Distribution patterns of sperm whales in relation to shipping density in the Hellenic Trench, Greece. Paper presented to IWC Scientific Committee, Bled, Slovenia, 12-24 May 2014, SC/65b/HIM07. Frantzis, A., Leaper, R., Paraskevi, A., Lekkas, D. 2015. Update on sperm whale ship strike risk in the Hellenic Trench, Greece. Paper presented to IWC Scientific Committee, San Diego, CA, USA, 22 May-3 June 2015, SC/66a/HIM06. https://www.marinemammalhabitat.org/portfolio-item/hellenic-trench/ </t>
  </si>
  <si>
    <t>Σύνταξη Σχεδιού Δράσης για την πρόληψη/αντιμετώπιση των αλληλεπιδράσεων μεταξύ αλιείας και θαλάσσιων θηλαστικών, με σκοπό την συγκέντρωση νέων δεδομένων και την επικαιροποίηση της έντασης της αλληλεπίδρασης, των αρνητικών επιπτώσεων στους αλιείς και των απειλών/κινδύνων που προκύπτουν από αυτή στα θαλάσσια θηλαστικά. Το Σχέδιο Δράσης θα συγκεντρώσει όλα τα υφιστάμενα δεδομένα και στοιχεία προκειμένου να καταλήξει σε θεσμικές, οικονομικές και τεχνικές προτάσεις και μέτρα για την μείωση των αρνητικών απιπτώσεων της αλληλεπίδρασης.</t>
  </si>
  <si>
    <t>1 διαχειριστικό σχέδιο δράσης</t>
  </si>
  <si>
    <t>Το πρώτο σχέδιο δράσης για την αντιμετώπιση των αρνητικών επιπτώσεων των αλληλεπιδράσεων παράκτιας αλιείας-θαλάσσιων θηλαστικών συντάχθηκε το 2009, στα πλαίσια του Ευρωπαϊκού Προγράμματος LIFE MOFi (LIFE05 NAT/GR/000083), η επικαιροποίηση του ΣΔ αυτού έγινε το 2019 στα πλαίσια πρωτοβουλίας του WWF Ελλάς. Συνεπώς θα είναι απαραίτητο να γίνει μια επικαιροποίηση και σύνταξη νέου ΣΔ προς τη μέση/τέλος της επόμενης χρηματοδοτικής περιόδου (2021-2027), ώστε να εκτιμηθεί με ακρίβεια η κατάσταση, οι αρνητικές επιπτώσεις των αλληλεπιδράσεων αλλά και η αναθεώρηση των μέτρων που έχουν ήδη προταθεί, εφόσον αυτό κριθεί απαραίτητο από τα νέα δεδομένα που πιθανόν να προκύψουν στο μέλλον. Το εκτιμώμενο κόστος περιλαμβάνει τις αμοιβές των μελετητών και των ειδικών επιστημόνων για τη σύνταξη του σχεδίου δράσης</t>
  </si>
  <si>
    <t>MOm (2009). MOFI project: Monk seal and fisheries: Mitigating the conflict in Greek seas. [Online] Available from: https://bit.ly/2r5NIub Σχέδιο Δράσης για τη Μείωση της Αλληλεπίδρασης Μεσογειακής Φώκιας – Αλιείας στην Ελλάδα. MOm, WWF Ελλάς, ΙΝΑΛΕ, 2009. σελ.36. WWF ΕΛΛΑΣ (2017) Προτάσεις για τη βελτίωση του θεσμικού πλαισίου του ΕΛΓΑ, σε ό,τι αφορά ζημιές από θαλάσσια θηλαστικά, Αθήνα 21 Δεκεμβρίου 2017 Αρ. Πρωτ. 165, σελ. 14. Βαγγέλης Ι. Παράβας, Σπύρος Κοτομάτας, Αμαλία Αλμπερίνι, Παναγιώτα Μαραγκού, Αντιγόνη Φούτση, Κωνσταντίνος Λιαρίκος, 2019, Σχέδιο Δράσης για τη Μείωση της Αλληλεπίδρασης Θαλάσσιων Θηλαστικών – Αλιείας στην Ελλάδα. WWF Ελλάς. 30 σελίδες.</t>
  </si>
  <si>
    <t>Σχεδιασμός, θεσμοθέτηση και εφαρμογή μέτρων βελτίωσης της επιλεκτικότητας των αλιευτικών εργαλείων και μείωσης των αλληλεπιδρασεων τους με προστατευόμενα θαλάσσια θηλαστικά με σκοπό τον περιορισμό και την πρόληψη των ζημιών που προκαλούνται απο τα είδη αυτά στον αλιευτικό εξοπλισμό και στο αλίευμα των παράκτιων αλιέων και των ιχθυοκαλλιεργητών. Τα μέτρα μπορούν να περιλαμβάνουν επιδοτήσεις για αλλαγή αλιευτικου εξοπλισμού, χρήση εργαλείων που μειώνουν την αλληλεπίδραση, εργαλείων και εξοπλισμού που ελαχιστοποιούν την τυχαία σύλληψη, τραυματισμό, εγκλωβισμό και θανάτωση των θαλάσσιων θηλαστικών, για εκπαίδευση αλιέων σε πρακτικες ήπιας και βιώσιμης αλιείας, απελευθερωσης προστατευόμενων θηλαστικών που έχουν τυχαία συλληφθεί στα εργαλεία. Το εκτιμώμενο κόστος περιλαμβάνει τις επιδοτήσεις για αλλαγή αλιευτικου εξοπλισμού, εκπαίδευσης των αλιέων σε θέματα χρήσης κατάλληλων εργαλείων και εξοπλισμού καθώς και στην εφαρμογή πρακτικών ήπιας και βιώσιμη αλιείας και τεχνικές απελευθέρωσης θαλάσσιων θηλαστικών από αλιευτικά εργαλεία</t>
  </si>
  <si>
    <t>80% μείωση της θνησιμότητας των θαλάσσιων θηλαστικών σχετιζόμενης άμεσα με αλιευτικές δραστηριότητες (παγίδευσης στα αλιειευτικά εργαλεία, ηθελημένη θανάτωση κα.)</t>
  </si>
  <si>
    <t>100,000,000</t>
  </si>
  <si>
    <t>Σύμφωνα με την πρόσφατη επιστημονική βιβλιογραφία, τόσο διεθνώς όσο και σε εθνικό επίπεδο οι επιπτώσεις των αλληλεπιδράσεων μεταξύ θαλάσσιων θηλαστικών και αλιείας είναι ιδιαίτερα σημαντικές τόσο για τα είδη όσο και για τον κλάδο της αλιείας. Τα θαλάσσια θηλαστικά κινδυνεύουν από την τυχαία παγίδευση σε αλιευτικά εργαλεία, την ηθελημένη θανάτωσή τους από ψαράδες για λόγους αντεκδίκησης, και τη μείωση της τροφής του εξαιτίας της υπεραλίευσης, ενώ ο αλιευτικός κλάδος επιβαρύνεται κυρίως οικονομικά από την καταστροφή και ανάγκη επιδιόρθωσης των αλιευτικών εργαλείων από τα θαλάσσια θηλαστικά και από τη μείωση της ποιότητας/ποσότητας των αλιευμάτων λόγω κατανάλωσης τους από δελφίνια και φώκιες. Η εφαρμογή μέτρων που θα οδηγήσουν στην αύξηση της επιλεκτικότητας των αλιευτικών εργαλείων και στη μείωση των αλληλεπιδρασεων τους με προστατευόμενα θαλάσσια θηλαστικά θα συμβάλλουν ουσιαστικά και καθοριστικά στην μείωση της ανθρωπογενούς θνησιμότητας των θαλάσσιων θηλαστικών και στην ευρύτερη διατήρηση του θαλάσσιου περιβάλλοντος, των ενδιαιτημάτων  και των φυσικών του πόρων, συμπεριλαμβανομένων των ιχθυοαποθεμάτων.</t>
  </si>
  <si>
    <t>Σχέδιο Δράσης για τη Μείωση της Αλληλεπίδρασης Μεσογειακής Φώκιας – Αλιείας στην Ελλάδα. MOm, WWF Ελλάς, ΙΝΑΛΕ, 2009. σελ.36.,
WWF ΕΛΛΑΣ Προτάσεις για τη βελτίωση του θεσμικού πλαισίου του ΕΛΓΑ, σε ό,τι αφορά ζημιές από θαλάσσια θηλαστικά, Αθήνα 21 Δεκεμβρίου 2017 Αρ. Πρωτ. 165, σελ. 14, 
MOm (2009). MOFI project: Monk seal and fisheries: Mitigating the conflict in Greek seas. [Online] Available from: https://bit.ly/2r5NIub
NOTARBARTOLO DI SCIARA G., BEARZI G. (2010). National Strategy and Action Plan for the conservation of cetaceans in Greece, 2010-2015. Initiative for the Conservation of Cetaceans in Greece, Athens. 55 pp.
NOTARBARTOLO DI SCIARA, G., S. ADAMANTOPOULOU, E. ANDROUKAKI, P. DENDRINOS, A.A. KARAMANLIDIS, V. PARAVAS, S. KOTOMATAS. (2009). National strategy and action plan for the conservation of the Mediterranean monk seal in Greece, 2009 ‐ 2015. MOm, Athens: 1‐19.</t>
  </si>
  <si>
    <t>Θεσμοθέτηση και εφαρμογή μέτρων παροχής οικονομικής αντιστάθμισης για την επιδότηση αντικατάστασης αλιευτικών εργαλίων και αλιευματων που υφίστανται ζημιά από την αλληλεπίδρασή τους με προστατευόμενα θαλάσσια θηλαστικά. Η παροχή οικονομικής αντιστάθμισης προτείνεται να γίνει σε εθνικο επίπεδο για παράκτιους επαγγελματίες αλιείς βάσει συγκεκριμένων κριτηρίων επαγγελματικότητας που θα πρέπει να πληρούν αυτοί.</t>
  </si>
  <si>
    <t>Σύμφωνα με την πρόσφατη επιστημονική βιβλιογραφία, τόσο διεθνώς όσο και σε εθνικό επίπεδο οι επιπτώσεις των αλληλεπιδράσεων μεταξύ θαλάσσιων θηλαστικών και αλιείας είναι ιδιαίτερα σημαντικές τόσο για τα είδη όσο και για τον κλάδο της αλιείας. Τα θαλάσσια θηλαστικά κινδυνεύουν από την τυχαία παγίδευση σε αλιευτικά εργαλεία, την ηθελημένη θανάτωσή τους από ψαράδες για λόγους αντεκδίκησης, και τη μείωση της τροφής του εξαιτίας της υπεραλίευσης, ενώ ο αλιευτικός κλάδος επιβαρύνεται κυρίως οικονομικά από την καταστροφή και ανάγκη επιδιόρθωσης των αλιευτικών εργαλείων από τα θαλάσσια θηλαστικά και από τη μείωση της ποιότητας/ποσότητας των αλιευμάτων λόγω κατανάλωσης τους από δελφίνια και φώκιες. Η εφαρμογή μέτρων παροχής οικονομικής αντιστάθμισης για την επιδότηση αντικατάστασης αλιευτικών εργαλίων και αλιευματων που υφίστανται ζημιά από την αλληλεπίδρασή τους με προστατευόμενα θαλάσσια θηλαστικά θα συμβάλλει ουσιαστικά και καθοριστικά στην μείωση της ανθρωπογενούς θνησιμότητας των θαλάσσιων θηλαστικών και στην ευρύτερη κυρίως μέσω της μείωσης των περιστατικών αντεκδικησης και των ηθελημένων θανατωσεων. Έτσι αναμένεται πως η κατάσταση διατήρησης των θαλάσσιων θηλαστικών θα έχει σημαντική και μετρήσιμη βελτίωση. Η εκτίμηση του κόστους του μέτρου έχει γίνει με βάση παραδοτέο έργου LIFE του 2009 (Σχέδιο Δράσης για τη Μείωση της Αλληλεπίδρασης Μεσογειακής Φώκιας – Αλιείας στην Ελλάδα. MOm, WWF Ελλάς, ΙΝΑΛΕ, 2009. σελ.36.,WWF ΕΛΛΑΣ), μέσω του οποίου το μέσο ετήσιο κόστος της ζημίας για κάθε παράκτιο αλιέα υπολογίστηκε στα ~1800€. Το συνολικό κόστος του προτεινόμενου μέτρου εκτιμήθηκε λαμβάνοντας υπόψη ότι τα παράκτια αλιευτικά σκάφη που πληρούν συγκεκριμένα κριτήρια επιλεξιμότητας προκειμένου να μπορούν να επωφεληθούν του μέτρου είναι περίπου 6 με 7.000. Σε κάθε περίπτωση εφόσον υλοποιηθεί και το μέτρο 7(Ε.3) του παρόντος η εκτίμηση του κόστους του μέτρου θα επικαιροποιηθεί.</t>
  </si>
  <si>
    <t xml:space="preserve">Σχέδιο Δράσης για τη Μείωση της Αλληλεπίδρασης Μεσογειακής Φώκιας – Αλιείας στην Ελλάδα. MOm, WWF Ελλάς, ΙΝΑΛΕ, 2009. σελ.36.,WWF ΕΛΛΑΣ Προτάσεις για τη βελτίωση του θεσμικού πλαισίου του ΕΛΓΑ, σε ό,τι αφορά ζημιές από θαλάσσια θηλαστικά, Αθήνα 21 Δεκεμβρίου 2017 Αρ. Πρωτ. 165, σελ. 14, MOm (2009). MOFI project: Monk seal and fisheries: Mitigating the conflict in Greek seas. [Online] Available from: https://bit.ly/2r5NIub
NOTARBARTOLO DI SCIARA G., BEARZI G. (2010). National Strategy and Action Plan for the conservation of cetaceans in Greece, 2010-2015. Initiative for the Conservation of Cetaceans in Greece, Athens. 55 pp.
NOTARBARTOLO DI SCIARA, G., S. ADAMANTOPOULOU, E. ANDROUKAKI, P. DENDRINOS, A.A. KARAMANLIDIS, V. PARAVAS, S. KOTOMATAS. (2009). National strategy and action plan for the conservation of the Mediterranean monk seal in Greece, 2009 ‐ 2015. MOm, Athens: 1‐19.
</t>
  </si>
  <si>
    <t xml:space="preserve">Στήριξη και λειτουργία του εθνικού δικτύου καταγραφής εκβρασμών (δημιουργία κοινού πρωτοκόλλου συλλογής δεδομένων, αποθήκευσης, δημιουργία ανοιχτής και προσβάσιμης βάσης δεδομένων και εκπαίδευση ενδιαφερόμενων [στελέχη ΦΔ, κτηνίατροι περιφερειών, κ.α.]). </t>
  </si>
  <si>
    <t>1 εθνικό δίκτυο εκβρασμών</t>
  </si>
  <si>
    <t>Το εθνικό δίκτυο καταγραφής εκβρασμών θαλάσσιων ειδών ήδη έχει θεσμοθετηθεί μέσω δύο Υπουργικών Αποφάσεων υπ. αρ της 27327/1217 της 19/6/2015 και της 50201 της 15/12/2016. Η απροσκοπτη και αποτελεσματική του λειτουργία θα επιτρέψει στην αξιόπιστη παρακολούθηση και ορθή καταγραφή της θνησιμότητας των κητωδών σε εθνικό επίπεδο. Προκειμένου να συμβεί αυτό τα μέλη του δικτύου, καθώς και όλοι οι συνεργαζόμενοι με αυτό φορείς θα πρέπει να ακολουθούν κοινά πρωτόκολλα συλλογής δεδομένων, διενέργειας νεκροψιών, αποθήκευσης δειγμάτων, μία ανοιχτή και προσβάσιμη βάση στα αποτελέσματα των δεδομένων που συλλέγονται, ώστε αυτά να μπορούν να αξιολογηθούν για τη λήψη και εφαρμογή κατάλληλων μέτρων διατήρησης. Επιπλέον στα πλαίσια της λειτουργίας του δικτύου είναι σημαντικό να προβλεφθούν δράσεις εκπαίδευσης στελεχών, ομάδων και ενδιαφερόμενων/συνεργαζόμενων/εμπλεκόμενων φορέων.  Το εκτιμώμενο κόστος καλύπτει την οργάνωση και λειτουργία του εθνικού δικτύου καταγραφής εκβρασμών (του ανθρώπινου δυναμικού), την εκπαίδευση των μελών του δικτύου, και την κάλυψη των απαιτούμενων εξόδων για τη διενέργεια αυτό/νεκροψιών</t>
  </si>
  <si>
    <t xml:space="preserve">NOTARBARTOLO DI SCIARA G., BEARZI G. (2010). National Strategy and Action Plan for the conservation of cetaceans in Greece, 2010-2015. Initiative for the Conservation of Cetaceans in Greece, Athens. 55 pp., 
Gozalbes-Aparicio, P., Raga, J.A. September 2015. Progress Report 2014 on the Mediterranean Database of Cetacean Strandings. Contract RAC/SPA, nº 24/2013/RAC/SPA, pp44., 
Justin J. Meagera, Wayne D. Sumpton (2016). Bycatch and strandings programs as ecological indicators for data-limited cetaceans, Ecological Indicators 60 987–995 </t>
  </si>
  <si>
    <t xml:space="preserve">Σύνταξη μελέτης για την εκτίμηση της οικονομικής ζημιάς που υφίστανται οι κλάδοι της αλιείας/ιχθυοκαλλιεργειών από τα θαλάσσια θηλαστικά. Συγκεκριμένα η μελέτη θα εκτιμήσει το οικονομικό μέγεθος των ζημιών που προκαλούνται από θαλάσσια θηλαστικά (Μεσογειακή φώκια [είδος προτεραιότητας και κοινοτικού ενδιαφέροντος της ένωσης που βρίσκεται στο παράρτημα ΙΙ της 92/43/ΕΚ] αλλά και του ρινοδέλφινου, φώκαινας [είδη κοινοτικού ενδιαφέροντος της ένωσης που βρίσκονται στο παράρτημα ΙΙ της 92/43/ΕΚ], Κοινό δελφίνι Γκριζοδέλφινο και Ζωνοδέλφινο [είδη κοινοτικού ενδιαφέροντος της ένωσης που βρίσκονται στο παράρτημα ΙV της 92/43/ΕΚ] σε αλιείς και ιχθυοκαλλιεργητές, και θα συμβάλλει έτσι στην θέσπιση συστήματος αποζημιώσεων, το οποίο θα μειώσει σημαντικά την ανθρωπογενή θνησιμότητα των ειδών αυτών εξαιτίας φαινομένων αντεκδίκησης. Η δράση αφορά τα ειδη που αποτελουν θηράματα των κητωδών και η διαχείρισή τους θα συμβάλλει στη μείωση της αλληλεπίδρασης. </t>
  </si>
  <si>
    <t>1 μελέτη</t>
  </si>
  <si>
    <t>Η μελέτη αυτή είναι απαραίτητη προκειμένου να εκτιμηθεί το συνολικό ετήσιο κόστος που προκαλούν τα θαλάσσια θηλαστικά σε αλιείς και ιχθυοκαλλιεργητές εξαιτίας των αλληλεπιδράσεων με τα αλιευτικά εργαλεία, τους ιχθυοκλωβούς και το αλίευμα, έτσι ώστε οι αλιείς/ιχθυοκαλλιεργητές να ενταχθούν στο σύστημα εθνικών αποζημιώσεων του ΕΛΓΑ. Το εκτιμώμενο κόστος περιλαμβάνει αμοιβές για τη σύνταξη της μελέτης αυτής.</t>
  </si>
  <si>
    <t>Υλοποίηση των δράσεων που αφορούν στα κητώδη και περιλαμβάνονται στα Διαχειριστικά Σχεδίων των θαλάσσιων περιοχών NATURA 2000 οι οποίες έχουν χαρακτηρισθεί για τη φώκαινα και το ρινοδέλφινο, ή περιλαμβάνουν στα άλλα σημαντικά είδη κητώδη κοινοτικού ενδιαφέροντος που βρίσκονται στο Παρ. ΙV της 92/43/ΕΚ.</t>
  </si>
  <si>
    <t>Βελτίωση της κατάστασης διατήρησης των κητωδών σε εθνικό επίπεδο</t>
  </si>
  <si>
    <t>Το έργο των ΕΠΜ που πρόκειται να υλοποιηθεί στα πλαίσια του ΥΜΕΠΕΡΑΑ για την τρέχουσα χρηματοδοτική περίοδο της ένωσης θα συντάξει Σχέδια Διαχείρισης για το σύνολο των περιοχών Natura 2000 της χώρας. Στα ΣΔ θα περιλαμβάνονται μέτρα διατήρησης των θαλάσσιων περιοχών Natura 2000, τόσο κητώδη που είναι και είδη χαρακτηρισμού (Φώκαινα ή/και ρινοδέλφινο) όσο και για είδη κητωδών που περιλαμβάνονται στον πίνακα 3.3 (Άλλα σημαντικά είδη) των Τυποποιημένων Φορμών Αναφοράς SDF των περιοχών Natura 2000. Καθώς η σύνταξη των ΕΠΜ και η θεσμοθέτησή τους μέσω των αντίστοιχων ΠΔ αναμένεται να ολοκληρωθεί μέχρι και το τέλος της τρέχουσας χρηματοδοτικής περιόδου (2014-2020), είναι επιτακτικό να προβλεθούν οι απαραίτητοι πόροι από την επόμενη περίοδο (21-27) για την πλήρη υλοποίηση των ΣΔ. Το εκτιμώμενο κόστος περιλαμβάνει το κόστος της εφαρμογής των δράσεων πεδίου σε ετήσια βάση όπως αυτές θα προσδιοριστούν εντός των  Διαχειριστικών Σχεδίων των θαλάσσιων περιοχών NATURA 2000</t>
  </si>
  <si>
    <t>Υλοποίηση του Σχεδίου Δράσης της φώκαινας σε εθνικό επίπεδο.</t>
  </si>
  <si>
    <t>Βελτίωση της κατάστασης διατήρησης της φώκαινας σε εθνικό επίπεδο</t>
  </si>
  <si>
    <t>Αντολική Μακεδονία Θράκη</t>
  </si>
  <si>
    <t>Στα πλαίσια της υλοποίησης του LIFE IP 4 NATURA η Ελλάδα πρόκειται να συντάξει και να υλοποιήσει (μέχρι το πέρας του έργου το 2025) το Σχέδιο Δράσης για τη Φώκαινα σε εθνικό επίπεδο. Καθώς το έργο πρόκειται να ολοκληρωθεί το 2025 και η υλοποίηση του Σχεδίου Δράσης προβλεπεται να γίνει με χρηματοδότηση από την τρέχουσα περίοδο (το μέγιστο μέχρι και το 2023), είναι επιτακτικό να προβλεθούν οι απαραίτητοι πόροι από την επόμενη περίοδο (21-27) για την πλήρη υλοποίηση του Σχεδίων Δράσης αυτού του ειδους κοινοτικού ενδιαφέροντος. Το εκτιμώμενο κόστος περιλαμβάνει το κόστος εφαρμογής των δράσεων πεδίου σε ετήσια βάση και σε εθνικό επίπεδο που θα προσδιοριστούν στο Σχέδιο Δράσης</t>
  </si>
  <si>
    <t>NOTARBARTOLO DI SCIARA G., BEARZI G. (2010). National Strategy and Action Plan for the conservation of cetaceans in Greece, 2010-2015. Initiative for the Conservation of Cetaceans in Greece, Athens. 55 pp., Life IP: LIFE16 IPE/GR/000002</t>
  </si>
  <si>
    <t>Υλοποίηση του Σχεδίου Δράσης του ρινοδέλφινου σε εθνικό επίπεδο.</t>
  </si>
  <si>
    <t>Βελτίωση της κατάστασης διατήρησης του ρινοδέλφινου σε εθνικό επίπεδο</t>
  </si>
  <si>
    <t>Εθνικο Επίπεδο</t>
  </si>
  <si>
    <t>Στα πλαίσια της υλοποίησης του LIFE IP 4 NATURA η Ελλάδα πρόκειται να συντάξει και να υλοποιήσει (μέχρι το πέρας του έργου το 2025) το Σχέδιο Δράσης για το Ρινοδέλφινο σε εθνικό επίπεδο. Καθώς η το έργο πρόκειται να ολοκληρωθεί το 2025 και η υλοποίηση του Σχεδίου Δράσης προβλεπεται να γίνει με χρηματοδότηση από την τρέχουσα περίοδο (το μέγιστο μέχρι και το 2023), είναι επιτακτικό να προβλεθούν οι απαραίτητοι πόροι από την επόμενη περίοδο (21-27) για την πλήρη υλοποίηση του Σχεδίων Δράσης αυτού του ειδους κοινοτικού ενδιαφέροντος. Το εκτιμώμενο κόστος περιλαμβάνει το κόστος εφαρμογής των δράσεων πεδίου σε ετήσια βάση και σε εθνικό επίπεδο που θα προσδιοριστούν στο Σχέδιο Δράσης.</t>
  </si>
  <si>
    <t>NOTARBARTOLO DI SCIARA G., BEARZI G. (2010). National Strategy and Action Plan for the conservation of cetaceans in Greece, 2010-2015. Initiative for the Conservation of Cetaceans in Greece, Athens. 55 pp., Life IP: LIFE16 IPE/GR/000002B17:J18I18B16:J18B16:J18B15:J18B16:J18B15:J18I18B16:J18B14:J18B13:J18I18B16:J18B12:J18B10:J18I18B16:J18B11:J18B10:J18I18B16:J18B9:J18B8:J18B7:J18B6:J18B7:J18I18B16:J18B8:J18B7:J18B8:J18I18B16:J18B9:J18B11:J18B10:J18I18B16:J18</t>
  </si>
  <si>
    <t>Οργάνωση και λειτουργία Φορέα Διαχείρισης Προστατευόμενης Περιοχής Αγ. Όρους. (Ετήσια συνεισφορά στη λειτουργία του Φορέα Διαχείρισης 7έτη χ120.000€. Περιλάμβάνει δαπάνες απασχόλησης επιστημονικού και διοικητικού προσωπικού 90.000€, Έξοδα μετακινήσεων 10.000€, Λειτουργικές δαπάνες 5.000€, Δαπάνες εξοπλισμού 10.000€ και Δαπάνες προβολής &amp; αναλωσίμων 5.000€).</t>
  </si>
  <si>
    <t>Ιερά Κοινότητα Αγίου Όρους Άθω - Δασική Εφορεία Αγίου Όρους</t>
  </si>
  <si>
    <t>Φορέας Διαχείρισης της Προστατευόμενης Περιοχής του Αγ. Όρους είναι η Ιερά Κοινότητα Αγίου Όρους (ΙΚΑΟ) του οποίου η οντότητα κατοχυρώνεται θεσμικά, όπως προβλέπεται από τα άρθρα της 7, 8 και 9 της Κανονιστικής Διάταξης 'Περί της Επιστημονικής εκμεταλλεύσεως και εξασφαλίσεως των Δασών της Χερσονήσου του Αγίου Όρους και προστασίας οικοτόπων και ενδιαιτημάτων', όπου ειδικότερα, σύμφωνα με το Άρθρο 8, η ΙΚΑΟ έχει την εποπτεία και συντονισμό της διαχείρισης της Προστατευόμενης Περιοχής και λειτουργεί κατόπιν γνωμοδοτήσεως και εισηγήσεως της Ε.ΦΥ.ΠΕΡ. Επιπλέον, σύμφωνα με τα άρθρα 2,9, 13 και 106 του Κ.Χ.Α.Ο. και ειδικά για τα δάση του Αγ. Όρους προβλέπεται ότι οι ιδιοκτήτριες Μονές ευθύνονται για τη διαχείριση και προστασία τους. Ωστόσο, θα πρέπει να επιλυθεί το θέμα με την επέκταση των ορίων αρμοδιότητας του ΦΔ Κορώνειας -Βόλβης (όπως αυτά ορίζονται από τον Ν.4519/2018 'Φορείς Διαχείρισης Προστατευόμενων Περιοχών και άλλες διατάξεις'), η αρμοδιότητα του οποίου περιλαμβάνει τις θαλάσσιες ζώνες της Χερσονήσου του Άθωνα ΕΣΔ με κωδικό GR1270015 και ΖΕΠ με κωδικό GR1270016.</t>
  </si>
  <si>
    <t xml:space="preserve">Χαρτογράφηση τύπων οικοτόπων κοινοτικού ενδιαφέροντος στη Χερσόνησο του Άθωνα (GR1270003) 
(Περιλάμβάνει δαπάνες διενέργειας δειγματοληψιών και χαρτογράφησης σε 33.000ha χ 3€/ha).
</t>
  </si>
  <si>
    <t>Η χαρτογράφηση της χερσονήσου του Άθωνα,  μέσω του έργου Σύμβασης Ν1-02 για την «Ανάπτυξη Υποδομής Χωρικών Δεδομένων Μεγάλης Κλίμακας (1:5000) για τις Χερσαίες Προστατευόμενες Περιοχές του Δικτύου “Natura 2000”», κρίνεται ανεπαρκής και εν πολλοίς εσφαλμένη, διότι αυτή βασίστηκε αποκλειστικά σε φωτοερμηνευτικά και βιβλιογραφικά δεδομένα και όχι σε δειγματοληπτικά. Είναι λοιπόν απαραίτητο να υπάρξει μια ολοκληρωμένη χαρτογράφηση η οποία θα βασίζεται σε εργασίες πεδίου με τη διενέργεια δειγματοληψιών βλάστησης, ούτως ώστε να καταστεί δυνατή η οριοθέτηση και περιγραφή των χερσαίων τύπων οικοτόπων εντός της ΕΖΔ Χερσονήσου Άθω με κωδικό GR1270003 , και τελικά να είναι δυνατή η αποτελεσματικότερη η διαχείρισή τους. Να σημειωθεί ότι η μόνη χαρτογράφηση βλάστησης που πραγματοποιήθηκε εντός του Αγ. Όρους και έλαβε υπόψη εργασίες φυτοληψιών ήταν στο πλαίσιο της Θεσσαλονίκης ως Πολιτιστικής Πρωτεύουσας Ευρώπης (1997) με τίτλο "Μονάδες βλάστησης της ζώνης των αείφυλλων πλατύφυλλων του Αγίου Όρους.''</t>
  </si>
  <si>
    <r>
      <t>Χαρτογράφηση θαλάσσιων τύπων οικοτόπων κοινοτικού ενδιαφέροντος στην Χερσόνησο του Άθωνα (ΕΖΔ GR1270015)                                                                                                                        (Περιλάμβάνει δαπάνες διενέργειας δειγματοληψιών και χαρτογράφησης σε μήκοας ακτογραμμής 80km και πλάτος 3km. Συνολική έκταση 240km</t>
    </r>
    <r>
      <rPr>
        <vertAlign val="superscript"/>
        <sz val="10"/>
        <color rgb="FF000000"/>
        <rFont val="Trebuchet MS"/>
        <family val="2"/>
        <charset val="161"/>
      </rPr>
      <t xml:space="preserve">2 </t>
    </r>
    <r>
      <rPr>
        <sz val="10"/>
        <color rgb="FF000000"/>
        <rFont val="Trebuchet MS"/>
        <family val="2"/>
      </rPr>
      <t xml:space="preserve"> x  400€/km</t>
    </r>
    <r>
      <rPr>
        <vertAlign val="superscript"/>
        <sz val="10"/>
        <color rgb="FF000000"/>
        <rFont val="Trebuchet MS"/>
        <family val="2"/>
        <charset val="161"/>
      </rPr>
      <t>2</t>
    </r>
    <r>
      <rPr>
        <sz val="10"/>
        <color rgb="FF000000"/>
        <rFont val="Trebuchet MS"/>
        <family val="2"/>
      </rPr>
      <t>).</t>
    </r>
  </si>
  <si>
    <t xml:space="preserve">Μετά από την πρόσφατη θεσμοθέτηση της θαλάσσιας ζώνης Χερσονήσου Άθωνα, η οποία περιλαμβάνει την ΕΖΔ GR1270015 θα πρέπει να γίνει εντός των ορίων της χαρτογράφηση των θαλάσσιων τύπων οικοτόπων (Ποσειδωνείας και άλλων φανερογάμων) καθώς και η καταγραφή θαλάσσιων ή κητωδών θηλαστικών (π.χ. υπάρχουν παρατηρήσεις φώκιας η οποία αποτελεί είδος προτεραιότητας του Παρ. ΙΙ της Οδηγίας 92/43/ΕΟΚ ωστόσο δεν έχει πραγματοποιηθεί καταγραφή της). Πεδίο εφαρμογής της χαρτογράφησης θα πρέπει να αποτελούν οι θαλάσσιοι τύποι οικοτόπων του Παραρτήματος Ι της Οδηγίας 92/43/ΕΟΚ, 1110, 1120*, 1170 και 8330 για τους οποίους η ΕΖΔ GR1270015 προτάθηκε ως νέα Προστατευόμενη Περιοχή μέσα από το έργο «Εποπτεία και αξιολόγηση της κατάστασης διατήρησης ειδών και τύπων οικοτόπων κοινοτικού ενδιαφέροντος στην Ελλάδα». Να σημειωθεί πως η χαρτογράφηση των παράκτιων τύπων οικοτόπων στη Χερσόνησο του Άθωνα είναι σημαντική λόγω πιθανών έργων επεκτάσεων λιμενοβραχίονα τα οποία χρήζουν αδειοδότησης από τον ΦΔ σε περίπτωση που επηρεάζουν παράκτιους τύπους οικοτόπων. Επιπλέον, ειδικά για τα υποθαλάσσια λιβάδια Ποσειδωνείας (1120*), αυτά αποτελούν σημαντικό είδος δείκτη για την υγεία παράκτιων οικοσυστημάτων και χρησιμοποιείται τόσο στην Ευρωπαϊκή Οδηγία Πλαίσιο για τα Ύδατα όσο και από την Συνθήκη της Βαρκελώνης για την προστασία της βιοποικιλότητας στη Μεσόγειο ενώ είναι οικότοπος προτεραιότητας κατά την οδηγία 92/43/ΕΟΚ (Άρθρο 1). </t>
  </si>
  <si>
    <t>Εποπτεία και Αξιολόγηση της Κατάστασης Διατήρησης τύπων οικοτόπων κοινοτικού ενδιαφέροντος στη χερσόνησο του Άθωνα  (ΕΖΔ GR1270003)                                                       (Περιλάμβάνει δαπάνες διενέργειας εποπτείας και αξιολόγησης σε 33.000ha χ 1€/ha).</t>
  </si>
  <si>
    <t xml:space="preserve">Η επικαιροποίηση του εθνικού καταλόγου του ευρωπαϊκού οικολογικού δικτύου Natura 2000 αποτέλεσε προϊόν του έργου «Εποπτεία και αξιολόγηση της κατάστασης διατήρησης ειδών και τύπων οικοτόπων κοινοτικού ενδιαφέροντος στην Ελλάδα», το οποίο συγχρηματοδοτήθηκε από το ΕΤΠΑ, στο πλαίσιο του ΕΠ ΕΠΠΕΡΑΑ (ΕΣΠΑ 2007-2013) και υλοποιήθηκε το διάστημα 2014-2015.  Το έργο κάλυψε υποχρεώσεις που απορρέουν από τις Οδηγίες 92/43/ΕΟΚ και 2009/147/ΕΚ. Έτσι, ενώ υπάρχουν αποτελέσματα για το καθεστώς διατήρησης των τύπων οικοτόπων και ειδών χλωρίδας και πανίδας κοινοτικού ενδιαφέροντος σε επίπεδο GR1270003 (Χερσόνησος Άθως) στην επικαιροποιημένη ενιαία βάση δεδομένων NATURA 2000 (έκδοση 2017) που παρήχθη, καθώς και αποτελέσματα της κατάστασης διατήρησής τους σε εθνικό επίπεδο, ωστόσο αυτά δεν βασίστηκαν σε δεδομένα πεδίου. Συνεπώς, προκειμένου να τροφοδοτηθεί με επικαιροποιημένα δεδομένα κατάστασης διατήρησης σε εθνικό επίπεδο η επόμενη εξαετής έκθεση αναφοράς (4η περίοδος αναφοράς και υποβολή το 2020/2021) για την Ελλάδα, είναι επιτακτική η ανάγκη μιας ολοκληρωμένης προσέγγισης στην καταγραφή, εποπτεία και αξιολόγηση των τύπων οικοτόπων και ειδών χλωρίδας και πανίδας κοινοτικού ενδιαφέροντος στο χερσαίο τμήμα της χερσονήσου του Άθωνα. Η διαδικασία αυτή είναι απαραίτητο να συμπεριλαμβάνει δεδομένα από εργασίες πεδίου οι οποίες θα πρέπει να διενεργηθούν από την ΙΚΑΟ, η οποία ως Φορέας Διαχείρισης της περιοχής (όπως αναλύθηκε στο μέτρο 1) αποτελεί την εντέλλουσα και διεξάγουσα αρχή. </t>
  </si>
  <si>
    <t>Εποπτεία και Αξιολόγηση της Κατάστασης Διατήρησης ειδών χλωρίδας κοινοτικού ενδιαφέροντος στη χερσόνησο του Άθωνα (ΕΖΔ GR1270003)                                                                   (Περιλάμβάνει δαπάνες διενέργειας εποπτείας και αξιολόγησης σε 33.000ha χ 2€/ha).</t>
  </si>
  <si>
    <t>Ομοίως με Μέτρο 4</t>
  </si>
  <si>
    <t>Εποπτεία και Αξιολόγηση της Κατάστασης Διατήρησης ειδών ορνιθοπανίδας κοινοτικού ενδιαφέροντος στη χερσόνησο του Άθωνα (GR1270003 &amp; GR1270016)                                                           (Περιλάμβάνει δαπάνες διενέργειας εποπτείας και αξιολόγησης σε 33.000ha χ 1€/ha).</t>
  </si>
  <si>
    <r>
      <t>Η επικαιροποίηση του εθνικού καταλόγου του ευρωπαϊκού οικολογικού δικτύου Natura 2000 αποτέλεσε προϊόν του έργου «Εποπτεία και αξιολόγηση της κατάστασης διατήρησης ειδών και τύπων οικοτόπων κοινοτικού ενδιαφέροντος στην Ελλάδα», το οποίο συγχρηματοδοτήθηκε από το ΕΤΠΑ, στο πλαίσιο του ΕΠ ΕΠΠΕΡΑΑ (ΕΣΠΑ 2007-2013) και υλοποιήθηκε το διάστημα 2014-2015.  Το έργο κάλυψε υποχρεώσεις που απορρέουν από τις Οδηγίες 92/43/ΕΟΚ και 2009/147/ΕΚ. Έτσι, ενώ υπάρχουν αποτελέσματα για το καθεστώς διατήρησης ειδών ορνιθοπανίδας κοινοτικού ενδιαφέροντος σε επίπεδο GR1270003 (Χερσόνησος Άθως) στην επικαιροποιημένη ενιαία βάση δεδομένων NATURA 2000 (έκδοση 2017) που παρήχθη, καθώς και αποτελέσματα της κατάστασης διατήρησής τους σε εθνικό επίπεδο, ωστόσο αυτά δεν βασίστηκαν σε δεδομένα πεδίου. Συνεπώς, προκειμένου να τροφοδοτηθεί με επικαιροποιημένα δεδομένα κατάστασης διατήρησης σε εθνικό επίπεδο η επόμενη έκθεση για την Ελλάδα (περίοδος αναφοράς 2013-2018 και υποβολή το 2019), είναι επιτακτική η ανάγκη μιας ολοκληρωμένης προσέγγισης στην καταγραφή, εποπτεία και αξιολόγηση της κατάστασης διατήρησης των ειδών ορνιθοπανίδας κοινοτικού ενδιαφέροντος (όλων των ειδών ορνιθοπανίδας του Παραρτήματος Ι της Οδηγίας 2009/147/ΕΕ) στο χερσαίο τμήμα της χερσονήσου του Άθωνα. Η διαδικασία αυτή είναι απαραίτητο να συμπεριλαμβάνει δεδομένα από εργασίες πεδίου οι οποίες θα πρέπει να διενεργηθούν από την ΙΚΑΟ, η οποία ως Φορέας Διαχείρισης της περιοχής (όπως αναλύθηκε στο μέτρο 1) αποτελεί την εντέλλουσα και διεξάγουσα αρχή. Επιπλέον, μετά από την πρόσφατη θεσμοθέτηση της θαλάσσιας ζώνης Χερσονήσου Άθωνα, η οποία περιλαμβάνει την ΖΕΠ GR1270016 θα πρέπει να πραγματοποιηθεί καταγραφή, εποπτεία και αξιολόγηση της κατάστασης διατήρησης ειδικά των ειδών για τα οποία προτάθηκε προς ένταξη η παραπάνω ΖΕΠ (</t>
    </r>
    <r>
      <rPr>
        <i/>
        <sz val="10"/>
        <rFont val="Trebuchet MS"/>
        <family val="2"/>
        <charset val="161"/>
      </rPr>
      <t>Phalacrocorax aristotelis</t>
    </r>
    <r>
      <rPr>
        <sz val="10"/>
        <rFont val="Trebuchet MS"/>
        <family val="2"/>
        <charset val="161"/>
      </rPr>
      <t xml:space="preserve"> &amp; </t>
    </r>
    <r>
      <rPr>
        <i/>
        <sz val="10"/>
        <rFont val="Trebuchet MS"/>
        <family val="2"/>
        <charset val="161"/>
      </rPr>
      <t>Puffinus yelkouan</t>
    </r>
    <r>
      <rPr>
        <sz val="10"/>
        <rFont val="Trebuchet MS"/>
        <family val="2"/>
        <charset val="161"/>
      </rPr>
      <t>).</t>
    </r>
  </si>
  <si>
    <t>Εποπτεία και Αξιολόγηση της Κατάστασης Διατήρησης ειδών θηλαστικών κοινοτικού ενδιαφέροντος στη χερσόνησο του Άθωνα περιλαμβανομένων των χειροπτέρων (GR1270003) (Περιλαμβάνει δαπάνες διενέργειας εποπτείας και αξιολόγησης σε 33.000ha χ 2€/ha).</t>
  </si>
  <si>
    <t>Εποπτεία και Αξιολόγηση της Κατάστασης Διατήρησης ειδών ερπετών και αμφιβίων κοινοτικού ενδιαφέροντος στη χερσόνησο του Άθωνα (GR1270003)                                   (Περιλάμβάνει δαπάνες διενέργειας εποπτείας και αξιολόγησης σε 33.000ha χ 1€/ha).</t>
  </si>
  <si>
    <r>
      <t>Εποπτεία και Αξιολόγηση της Κατάστασης Διατήρησης θαλάσσιων ειδών και τύπων οικοτόπων κοινοτικού ενδιαφέροντος στη χερσόνησο του Άθωνα (GR1270015)            (Περιλάμβάνει δαπάνες διενέργειας δειγματοληψιών και χαρτογράφησης σε μήκος ακτογραμμής 80km και πλάτος 3km. Συνολική έκταση 240km</t>
    </r>
    <r>
      <rPr>
        <vertAlign val="superscript"/>
        <sz val="10"/>
        <color rgb="FF000000"/>
        <rFont val="Trebuchet MS"/>
        <family val="2"/>
        <charset val="161"/>
      </rPr>
      <t xml:space="preserve">2 </t>
    </r>
    <r>
      <rPr>
        <sz val="10"/>
        <color rgb="FF000000"/>
        <rFont val="Trebuchet MS"/>
        <family val="2"/>
      </rPr>
      <t xml:space="preserve"> x  200€/km</t>
    </r>
    <r>
      <rPr>
        <vertAlign val="superscript"/>
        <sz val="10"/>
        <color rgb="FF000000"/>
        <rFont val="Trebuchet MS"/>
        <family val="2"/>
        <charset val="161"/>
      </rPr>
      <t>2</t>
    </r>
    <r>
      <rPr>
        <sz val="10"/>
        <color rgb="FF000000"/>
        <rFont val="Trebuchet MS"/>
        <family val="2"/>
      </rPr>
      <t>).</t>
    </r>
  </si>
  <si>
    <t xml:space="preserve">Σύμφωνα με την Κανονιστική Διάταξη 'Περί της Επιστημονικής εκμεταλλεύσεως και εξασφαλίσεως των Δασών της Χερσονήσου του Αγίου Όρους και προστασίας οικοτόπων και ενδιαιτημάτων' και ειδικότερα σύμφωνα με το Άρθρο 6 (παρ. (β)) απαγορεύεται η θανάτωση θαλασσίων ειδών και ιδίως της Μεσογειακής φώκιας (Monachus monachus), η αλιεία με δίχτυα τράτας και άλλα συστήματα αλιείας που καταστρέφουν θαλάσσια ενδιαιτήματα και οικοτόπους στην θαλάσσια περιφερειακή ζώνη της χερσονήσου του Άθωνα. Μετά από την πρόσφατη θεσμοθέτηση της θαλάσσιας ζώνης Χερσονήσου Άθωνα, η οποία περιλαμβάνει την ΕΖΔ GR1270015 (Υ.Α. 50743/2017) και εφόσον πραγματοποιηθεί χαρτογράφηση των θαλάσσιων τύπων οικοτόπων και καταγραφή θαλάσσιων ειδών κοινοτικού ενδιαφέροντος της Οδηγίας 92/43/ΕΟΚ, όπως περιγράφηκε στο Μέτρο 3, είναι έπειτα απαραίτητη η εποπτεία, παρακολούθηση και αξιολόγηση της κατάστασης διατήρησής τους, ώστε να τροφοδοτηθεί με επαρκή αποτελέσματα  η επόμενη εξαετής έκθεση αναφοράς για την Οδηγία 92/43/ΕΟΚ (4η περίοδος αναφοράς και υποβολή το 2020/2021), αλλά και να καταστεί πιο ολοκληρωμένη και σαφής η θεσμοθέτηση ειδικότερων μέτρων για την προστασία αυτών των ειδών και οικοτόπων.  Η διαδικασία αυτή είναι απαραίτητο να συμπεριλαμβάνει δεδομένα από εργασίες πεδίου οι οποίες θα πρέπει να διενεργηθούν από την ΙΚΑΟ, η οποία ως Φορέας Διαχείρισης της περιοχής (όπως αναλύθηκε στο μέτρο 1) αποτελεί την εντέλλουσα και διεξάγουσα αρχή. </t>
  </si>
  <si>
    <t>Καταγραφή ειδών ασπονδύλων κοινοτικού ενδιαφέροντος στη χερσόνησο του Άθωνα συμπεριλαμβανομένων των μαλακόστρακων (GR1270003)                                                                                                                      (Περιλάμβάνει δαπάνες διενέργειας δειγματοληψιών και καταγραφής και αξιολόγησης σε μήκος υδατορεμάτων 30km. Συνολική έκταση 30km  x  2500€).</t>
  </si>
  <si>
    <t>Δεν υπάρχει καμία αναφορά και καταγραφή ασπονδύλων στην χερσόνησο του Άθωνα, ιδιαίτερα σε ό,τι αφορά τα μαλακόστρακα, για τα οποία υπάρχουν παρατηρήσεις.</t>
  </si>
  <si>
    <t>Καταγραφή, αξιολόγηση &amp; διαχείριση ξενικών (μη αυτόχθονων) και εισβλητικών ειδών στη χερσόνησο του Άθωνα.                                                                                          (Περιλάμβάνει δαπάνες καταγραφής, αξιολόγησης και μέτρα εξάλειψης. Καταγραφή κατ' αποκοπή 20.000€, αξιολόγηση και παρακολούθηση απειλής σε 150 θέσεις x 200€ =30.000€ και λήψης μέτρων σε 50 θέσεις x 2.000€ = 100.000€).</t>
  </si>
  <si>
    <t xml:space="preserve">Σύμφωνα με την Κανονιστική Διάταξη 'Περί της Επιστημονικής εκμεταλλεύσεως και εξασφαλίσεως των Δασών της Χερσονήσου του Αγίου Όρους και προστασίας οικοτόπων και ενδιαιτημάτων' και ειδικότερα σύμφωνα με το Άρθρο 5 (παρ.(β)) απαγορεύεται η εισαγωγή ξένων ειδών πανίδας εντός του Αγίου Όρους. Υπάρχουν   παρατηρήσεις από μη αυτόχθονα είδη, όπως αναφορές σε παπαγάλους, αγριόκορκους (Tetrao urogallus) και πιθανώς εντόμων και μυκήτων που προέρχονται από τη χρήση εργαλείων υλοτομίας. Επιπλέον, η παρατηρούμενη αύξουσα τάση στην καλλιέργεια της ακακίας για μελισσοτροφικούς σκοπούς θα πρέπει να ιδωθεί  μέσα από ένα πλαίσιο για τη διατήρηση της ισορροπίας ανάμεσα στην προστασία του ενυπάρχοντος φυσικού περιβάλλοντος (συμπεριλαμβανομένων των αυτόχθονων δασικών ειδών που έχουν διαμορφώσει τόσο το τοπίο όσο  και τη βιοποικιλότητα του τόπου) και την προστασία ή/και  διαμόρφωση πρακτικών που χρησιμοποιούνται από τους μοναχούς για την παραγωγή τοπικών προϊόντων διατροφής.  </t>
  </si>
  <si>
    <t>Καταγραφή μνημειακών ατόμων δέντρων.                                                                                (Περιλάμβάνει δαπάνες καταγραφής, σήμανσης και προστασίας. Καταγραφή κατ' αποκοπή 20.000€ Σήμανσης και υλοποίησης οδηγού 200 άτομα x 100€, μέτρα προστασίας 200 άτομα x 600€).</t>
  </si>
  <si>
    <t xml:space="preserve">Η προώθηση της χαρτογράφησης και έρευνας των μνημειακών δέντρων αποτελεί σημαντική ενέργεια, κυρίως μέσα στο πλαίσιο της διερεύνησης επιπτώσεων από την κλιματική αλλαγή, διότι  η επιλογή και καταγραφή τέτοιων δένδρων αποτελούν δείκτες της κλιματικής αλλαγής. Τα μνημειακά δέντρα είναι δυνατό να λειτουργήσουν ως 'μετεωρολογικοί σταθμοί' που μέσα από την ανάλυση των δακτυλίων τους θα μπορέσουν να αποδώσουν τις αλλαγές του μικροκλίματος της περιοχής , αλλά και της εξάπλωσής τους σε βάθος εκατονταετίας και πλέον. Είναι δυνατό να γίνει καταγραφή από μεγάλης ηλικίας μνημειακά δένδρα των οποίων η ηλικία μπορεί να ποικίλει από 200 έως και 1000 έτη τα οποία θα μπορούσαν να καταγραφούν και να καταχωρηθούν σε βάση δεδομένων.  </t>
  </si>
  <si>
    <t>Εκπόνηση για όλα τα Μοναστηριακά δασοκτήματα διαχειριστικών σχεδίων 10ετούς εφαρμογής προσανατολισμένα στην ανάπτυξη και προώθηση στρατηγικών των δασικών οικοσυστημάτων για το μετριασμό και την προσαρμογή στην κλιματική αλλαγή. (Περιλάμβάνει δαπάνες υλοποίησης σε 33.000ha χ 10€/ha).</t>
  </si>
  <si>
    <t xml:space="preserve">Αν και την Κανονιστική Διάταξη 'Περί της Επιστημονικής εκμεταλλεύσεως και εξασφαλίσεως των Δασών της Χερσονήσου του Αγίου Όρους και προστασίας οικοτόπων και ενδιαιτημάτων' και ειδικότερα κατά το Άρθρο 4, τίθενται οι βασικοί στόχοι και μέτρα διατηρήσεως των Δασών και Οικοτόπων (δηλαδή ό,τι αφορά την πυροπροστασία, την καταπολέμηση ασθενειών, την διάνοιξη δασοδρόμων, τις εκχερσώσεις και τις αποψιλωτικές υλοτομίες), ωστόσο αυτά θα πρέπει πλέον να ιδωθούν υπό το πρίσμα των δεδομένων της κλιματικής αλλαγής. Επιπλέον, τα μέχρι στιγμής εκπονηθέντα Σχέδια Διαχείρισης δασοκτημάτων των Ι. Μονών έχουν πραγματοποιηθεί με μεμονωμένο τρόπο και χωρίς μια ολοκληρωμένη προσέγγιση για το σύνολο της Χερσονήσου. Για τους δύο παραπάνω βασικούς λόγους θα πρέπει να δρομολογηθεί η σύνταξη Ολοκληρωμένων Διαχειριστικών Σχεδίων στα οποία θα εξειδικεύονται οι εξής άξονες:
• Προσαρμογή στην Κλιματική Αλλαγή: Ενίσχυση αντιπυρικής προστασίας (διαχείριση δασικών οικοσυστημάτων με καθαρισμούς βλάστησης και άλλα μέτρα όπως η ανάπτυξη των αγροδασικών συστημάτων, ο εμπλουτισμός δασικών συστημάτων με τοπικά είδη ανθεκτικά στην πυρκαγιά, εγκατάσταση και διάδοση της χρήσης υδατοδεξαμενών ή συστημάτων συλλογής βρόχινου  νερού) &amp; αποκατάσταση καμμένων εκτάσεων 
• Μετριασμός της Κλιματικής Αλλαγής: Προώθηση δράσεων που αφορούν τόσο στην ενδυνάμωση των δασικών οικοσυστημάτων κατά τη λειτουργία τους ως καταβόθρες όσο και ως αποθήκες άνθρακα, δηλαδή με την ορθή διαχείριση δασών ανά τύπο με σκοπό τη μείωση ή καταπολέμηση ασθενειών, αύξηση του περίτροπου χρόνου αποψιλωτικών υλοτομιών της καστανιάς σε 7-10 έτη, προώθηση και επαναφορά των αγροδασικών συστημάτων με φυτεύσεις ειδών των οποίων η καλλιέργεια είτε έχει εγκαταλειφτεί (φουντουκεώνες, λεπτοκαρεώνες) ή συνεχίζεται με ενδιαφέρον προσανατολισμένο στην αγροδιατροφική επάρκεια (ελαιώνες, αμπελώνες, είδη κηπευτικών) ή στην διατήρηση των αυτόχθονων γενετικών ποικιλιών φυτικών ειδών που σχετίζονται με τη μελισσοκομία, την κηπουρική κ.α. Επιπλέον, η προώθηση της αποθήκευσης του άνθρακα μέσα από την ενίσχυση καλλιεργειών δέντρων προσανατολισμένων στην οικοδομική και στρογγύλη ξυλεία (π.χ. κερασιά)
</t>
  </si>
  <si>
    <t>Ανάπτυξη σχεδίου για την οργάνωση και  διαχείριση του προσκυνημαντικού τουρισμού.   (Περιλάμβάνει δαπάνες υλοποίησης σχεδίων σε έκταση 33.000ha χ 10€/ha).</t>
  </si>
  <si>
    <t>Η ανάπτυξη και προώθηση του προσκυνηματικού τουρισμού είναι σημαντικό να ιδωθεί υπό το πρίσμα της διατήρησης τόσο της πνευματικής και πολιτιστικής κληρονομιάς αλλά και της περιβαλλοντικής ιδιομορφίας του τόπου. Λόγω της άρρηκτης εδώ και αιώνες σύνδεσης των τριών διαστάσεων που συνθέτουν την ιδιαίτερη εικόνα της χερσονήσου (πνευματικη-πολιτιστική, αρχιτεκτονική, περιβαλλοντική)  θα πρέπει να δοθεί βαρύτητα στην δημιουργία των προϋποθέσεων για την διατήρηση των παραπάνω, μέσω της  προώθησης δράσεων και υποδομών που υφίστανται στον ευρύτερο χώρο (π.χ. επαναφορά της χρήσης παλιών μονοπατιών τόσο από περιηγητές και από μοναχούς)</t>
  </si>
  <si>
    <t>Ανάπτυξη και εφαρμογή συστημάτων περιβαλλοντικής πιστοποίησης αγροτικών προϊόντων.                                                                                                                          (Περιλάμβάνει δαπάνες υλοποίησης σχεδίου για 20 Μονές x 6.000€ = 120.000€).</t>
  </si>
  <si>
    <t>Στο πλαίσιο της  επιδίωξης για την αύξηση της προστιθέμενης αξίας των παραγόμενων προϊόντων στο Άγιο Όρος,  η πιστοποίηση της ονομασίας προέλευσης Αγίου Όρους είναι μια διαδικασία που σήμερα απουσιάζει. Έτσι, η ανάπτυξη και εφαρμογή ενός συστήματος περιβαλλοντικής πιστοποίησης αγροτικών προϊόντων χρήζει προσοχής ώστε να κατοχυρωθεί με οργανωμένο τρόπο ο έλεγχος, η αξιολόγηση και η πιστοποίηση των διαδικασιών παραγωγής, παρασκευής και εισαγωγής προϊόντων βιολογικής γεωργίας όπως το κρασί, μέλι, λάδι του Αγ. Όρους. Το ενδιαφέρον της διαδικασίας εντοπίζεται κυρίως στην επίσημη λειτουργία ενός φορέα εντός της Ιεράς Κοινότητας, ως Φορέα Διαχείρισης της Προστατευόμενης Περιοχής, ο οποίος θα έχει τη δυνατότητα να παρέχει την επίσημη αναγνώριση / πιστοποίηση των προϊόντων με ειδικότερη προσοχή στο θέμα της διασφάλισης της επωνυμίας τους. Άλλωστε, σύμφωνα με την Κανονιστική Διάταξη 'Περί της Επιστημονικής εκμεταλλεύσεως και εξασφαλίσεως των Δασών της Χερσονήσου του Αγίου Όρους και προστασίας οικοτόπων και ενδιαιτημάτων' και ειδικότερα σύμφωνα με το Άρθρο  9 (παρ.(8)), η Επιτροπή Φυσικού Περιβάλλοντος δύναται να χορηγεί σήμα ποιότητας στα υπό των Ι. Μονών και Κελλίων παραγόμενα προϊόντα.</t>
  </si>
  <si>
    <t>Σύνταξη και υλοποίηση ειδικού προγράμματος οργάνωσης των χρήσεων και των βελτιώσεων του οδικού δικτύου όλων των κατηγοριών (επικοινωνίας, περιήγησης, μεταφορών), με σκοπό την αντιπυρική θωράκιση στη χερσόνησο του Άθωνα. (Περιλάμβάνει δαπάνες υλοποίησης υφιστάμενου σχεδίου).</t>
  </si>
  <si>
    <t>Η χαρτογράφηση και αξιολόγηση της κατάστασης του οδικού δικτύου αποτελεί σημαντικό στοιχείο στην οργάνωση της αντιπυρικής προστασίας και ετοιμότητας σε περίπτωση αντιμετώπισης δασικών πυρκαγιών και μπορεί να αποτελέσει πρόδρομο για ουσιαστικές δράσεις ειδικά στο οδικό δίκτυο (όπως η σήμανση, διάνοιξη δρόμων, συντήρηση/αποκατάσταση του δικτύου, η χωροθέτηση παρατηρητηρίων σε κατάλληλα σημεία). Σύμφωνα με την Κανονιστική Διάταξη 'Περί της Επιστημονικής εκμεταλλεύσεως και εξασφαλίσεως των Δασών της Χερσονήσου του Αγίου Όρους και προστασίας οικοτόπων και ενδιαιτημάτων' και ειδικότερα σε ό,τι αφορά τη διάνοιξη δασόδρομων αυτή επιτρέπεται σύμφωνα με το άρθρο 4 (παρ. (ε)), και ειδικότερα όταν συντρέχουν λόγοι προστασίας και υπό τους όρους που τίθενται στην Κύρωση της Κανονιστικής διατάξεως 'Περί εισαγωγής αυτοκινήτων εν Αγίω Όρει και διανοίξεως δασοδρόμων εν Αυτώ'.</t>
  </si>
  <si>
    <t>Εκπόνηση σχεδίου αειφορικής αξιοποίησης παραγωγικών δραστηριότητων (Μικροξυλογλυπτική, μελισσοκομία, οινοαμπελουργία, ελαιοκομία).             (Περιλάμβάνει δαπάνες υλοποίησης συνολικού σχεδίου για 20 Μονές x 8.000€/Μονή).</t>
  </si>
  <si>
    <t>Τα σημαντικότερα προϊόντα που υπάγονται στην αγροτική παραγωγή και παραδοσιακά παράγονται στο Άγιον Όρος είναι ο οίνος και τα αλκοολούχα αποστάγματα, το λάδι και οι ελαίες, το μέλι και τα προϊόντα μελισσοκομίας, τα οπωροκηπευτικά, τα φρούτα και τα αρωματικά φυτά.  Στον τομέα της μεταποίησης πέραν των ανωτέρω μπορούν να υπαχθούν και οι τομείς της παραγωγής τεχνικής ξυλείας και της μικροξυλοτεχνίας/ξυλογλυπτικής. Είναι γεγονός ωστόσο, ότι στο Άγιο Όρος η δασική εκμετάλλευση για την παραγωγή ξυλείας και κυρίως αυτή τη καστανιάς έχει επισκιάσει τα τελευταία 50 με 60 χρόνια οποιαδήποτε αγροτική παραγωγή αλλά και δευτερογενή δασική. Παραδοσιακά αγιορείτικα προϊόντα, κυρίως από δενδρώδεις καλλιέργειες, είτε έχουν συρρικνωθεί σημαντικά όπως η ελιά είτε κινδυνεύουν να εξαφανιστούν ολοσχερώς όπως οι λεπτοκαρεώνες (φουντουκιές) και οπωρώνες του Αγίου Όρους. Είναι συνεπώς απαραίτητο η ανάδειξη και αξιοποίηση παραγωγικών δραστηριοτήτων όπως η ανάπτυξη ποικίλων καλλιεργειών, αλλά και η μικροξυλογλυπτική, η μελισσοκομία, η οινοαμπελουργία και η ελαιοκομία να πραγματοποιηθεί μέσα από την ακριβή χαρτογράφηση και αξιολόγηση των δυνατοτήτων τους με τρόπο που θα προσιδιάζει με τις αρχές, τις αξίες και τα μέτρα της περιοχής.</t>
  </si>
  <si>
    <t>Ανάπτυξη συστήματος πυροπροστασίας και πυρασφάλειας στη χερσόνησο του Άθωνα. (Περιλάμβάνει δαπάνες υλοποίησης στρατηγικού σχεδίου 33.000ha x 5,0€/ha).</t>
  </si>
  <si>
    <t>Το ζήτημα της πυροπροστασίας και πυρασφάλειας είναι ιδιαίτερα σημαντικό στο Άγιο Όρος, εάν λάβουμε υπόψη τη σπουδαιότητα όχι μόνο του φυσικού περιβάλλοντος αλλά και της ιστορικότητας και αρχιτεκτονικής της περιοχής (Έχει συμπεριληφθεί στο διεθνή κατάλογο της UNESCO ως Μνημείο Παγκόσμιας κληρονομιάς). Σύμφωνα με την Κανονιστική Διάταξη 'Περί της Επιστημονικής εκμεταλλεύσεως και εξασφαλίσεως των Δασών της Χερσονήσου του Αγίου Όρους και προστασίας οικοτόπων και ενδιαιτημάτων' και ειδικότερα σύμφωνα με το Άρθρο 4 οι Ιερές Μονές συντάσσουν Σχέδια Διαχείρισης του φυσικού περιβάλλοντος και μάλιστα συντάσσοντας αναλυτικό σχέδιο για την πυροπροστασία και πυρασφάλεια της περιοχής ευθύνης τους (παρ. (α)). Ιδιαίτερα, σε ό,τι αφορά τη διάνοιξη δασόδρομων αυτή επιτρέπεται σύμφωνα με το ίδιο άρθρο (παρ. (ε)), όταν συντρέχουν λόγοι προστασίας και υπό τους όρους που τίθενται στην Κύρωση της Κανονιστικής διατάξεως 'Περί εισαγωγής αυτοκινήτων εν Αγίω Όρει και διανοίξεως δασοδρόμων εν Αυτώ'. Επιπλέον, στο πλαίσιο της πυροπροστασίας και πυρασφάλειας στο Άγιο Όρος θα πρέπει να συμπεριληφθεί και η αξιολόγηση των αναγκών σε υδατοδεξαμενές, πυροφυλάκια και λοιπού εξοπλισμού και δυνατοτήτων κατάσβεσης, καθώς και η απαραίτητη συνεργασία και συντονισμός με τους σχετικούς φορείς (Δασική Υπηρεσία, Πυροσβεστική κλτ).</t>
  </si>
  <si>
    <t>Καταγραφή και ανάδειξη χλωρίδας και μικροπανίδας στο δίκτυο μονοπατιών του Αγ. Όρους.                                                                                                                         (Περιλάμβάνει δαπάνες υλοποίησης σχεδίου 50km μονοπατιών x 1800€/km).</t>
  </si>
  <si>
    <t>Όπως περιγράφηκε παραπάνω (Μέτρο 14) το δίκτυο των μονοπατιών του Αγίου Όρους είναι ενδιαφέρον και πολύπλοκο, ενώ είναι το αποτέλεσμα της μακραιώνης λειτουργίας τόσο των μοναστηριών (ως αρχιτεκτονικών οντοτήτων) αλλά και του ιδιαίτερου μοναστικού βίου που χαρακτηρίζει τον χώρο, και ως τέτοια θα πρέπει να μην εγκαταληφθούν, εξαιτίας της προσφατης τάσης χρήσης αυτοκινήτου και δρόμων που έχουν διανοιχθεί τις τελευταίες δεκαετίες. Στο πλαίσιο της, εδώ και αιώνες, διαμόρφωσης αυτού του δικτύου μονοπατιών που χρησιμοποιήθηκε από μοναχούς και περιηγητές, έχει δημιουργηθεί ένα ιδιαίτερα σπάνιο μικροπεριβάλλον, το οποίο μπορεί και να χαρακτηριστεί ως ένας οικολογικός διάδρομος στον οποίο δόθηκε η δυνατότητα ανάπτυξης βιοποικιλότητας που δεν έχει καταγραφεί και μελετηθεί ποτέ. Πρόκειται για τη μικροπανίδα (μύκητες, λειχήνες κ.α) που έχουν δημιουργήσει το δικό τους βιότοπο στα μονοπάτια, αλλά και είδη χλωρίδας  εντός της Χερσονήσου που έχουν καταφέρει να μεταφερθούν ανάμεσα σε διάφορες περιοχές και να εξαπλωθούν  με αυτόν τον τρόπο λόγω του δικτύου των μονοπατιών.</t>
  </si>
  <si>
    <t xml:space="preserve">Βελτίωση της δομής του οικοτόπου με ενέργειες που θα αυξήσουν την ανθεκτικότητα στην κλιματική αλλαγή. </t>
  </si>
  <si>
    <t>• Οδηγία 92/43/ΕΟΚ για τη διατήρηση των φυσικών οικοτόπων – άγριας πανίδας &amp; χλωρίδας
• ΚΥΑ 33318/3028/11-12-1998 (ΦΕΚ 1289/Β/28-12-98) «Καθορισμός μέτρων και διαδικασιών για τη διατήρηση των φυσικών οικοτόπων (ενδιαιτημάτων) καθώς και της άγριας πανίδας και χλωρίδας»
• ΚΥΑ Η.Π. 14849/853/Ε103/4-4-2008 (ΦΕΚ 645/Β/11-4-08) «Τροποποίηση των υπ' αριθμ. 33318/3028/1998 κοινών υπουργικών αποφάσεων (Β΄1289) και υπ' αριθμ. 29459/1510/2005 κοινών υπουργικών αποφάσεων (Β΄992), σε συμμόρφωση με διατάξεις της οδηγίας 2006/105 του Συμβουλίου της 20ης Νοεμβρίου 2006 της Ευρωπαϊκής Ένωσης
• Ν. 3937/2011 «Διατήρηση της βιοποικιλότητας και άλλες διατάξεις» (ΦΕΚ Β΄60/31−3−2011)</t>
  </si>
  <si>
    <t xml:space="preserve">Βελτίωση της δομής του οικοτόπου με ενέργειες που θα αυξήσουν την βιοποικιλότητα αλλά και την ανθεκτικότητα στην κλιματική αλλαγή. </t>
  </si>
  <si>
    <t>• Οδηγία 92/43/ΕΟΚ για τη διατήρηση των φυσικών οικοτόπων – άγριας πανίδας &amp; χλωρίδας
• ΚΥΑ 33318/3028/11-12-1998 (ΦΕΚ 1289/Β/28-12-98) «Καθορισμός μέτρων και διαδικασιών για τη διατήρηση των φυσικών οικοτόπων (ενδιαιτημάτων) καθώς και της άγριας πανίδας και χλωρίδας»
• ΚΥΑ Η.Π. 14849/853/Ε103/4-4-2008 (ΦΕΚ 645/Β/11-4-08) «Τροποποίηση των υπ' αριθμ. 33318/3028/1998 κοινών υπουργικών αποφάσεων (Β΄1289) και υπ' αριθμ. 29459/1510/2005 κοινών υπουργικών αποφάσεων (Β΄992), σε συμμόρφωση με διατάξεις της οδηγίας 2006/105 του Συμβουλίου της 20ης Νοεμβρίου 2006 της Ευρωπαϊκής Ένωσης
• Ν. 3937/2011 «Διατήρηση της βιοποικιλότητας και άλλες διατάξεις» (ΦΕΚ Β΄60/31−3−2011)                                                                                                            •LIFE03 NAT/GR/000093 "Ανόρθωση των πρεμνοφυών δασών με Quercus frainetto (9280) και Quercus ilex (9340) σε υψηλά δάση". Δικαιούχος Έργου Ιερά Κοινότητα Αγίου Όρους</t>
  </si>
  <si>
    <t>• Οδηγία 92/43/ΕΟΚ για τη διατήρηση των φυσικών οικοτόπων – άγριας πανίδας &amp; χλωρίδας
• ΚΥΑ 33318/3028/11-12-1998 (ΦΕΚ 1289/Β/28-12-98) «Καθορισμός μέτρων και διαδικασιών για τη διατήρηση των φυσικών οικοτόπων (ενδιαιτημάτων) καθώς και της άγριας πανίδας και χλωρίδας»
• ΚΥΑ Η.Π. 14849/853/Ε103/4-4-2008 (ΦΕΚ 645/Β/11-4-08) «Τροποποίηση των υπ' αριθμ. 33318/3028/1998 κοινών υπουργικών αποφάσεων (Β΄1289) και υπ' αριθμ. 29459/1510/2005 κοινών υπουργικών αποφάσεων (Β΄992), σε συμμόρφωση με διατάξεις της οδηγίας 2006/105 του Συμβουλίου της 20ης Νοεμβρίου 2006 της Ευρωπαϊκής Ένωσης
• Ν. 3937/2011 «Διατήρηση της βιοποικιλότητας και άλλες διατάξεις» (ΦΕΚ Β΄60/31−3−2011)                                                                                                     •LIFE03 NAT/GR/000093 "Ανόρθωση των πρεμνοφυών δασών με Quercus frainetto (9280) και Quercus ilex (9340) σε υψηλά δάση". Δικαιούχος Έργου Ιερά Κοινότητα Αγίου Όρους</t>
  </si>
  <si>
    <t xml:space="preserve">Στόχος είναι η βελτίωση και επέκταση με μηχανικές εργασίς των λίγων θέσεων όπου συνανατάται ο οικότοπος 9530* στο κεντρικό και νότιο τμήμα της Χερσονήσου. </t>
  </si>
  <si>
    <t>Οι εκτάσεις με μαύρη πεύκη, αν και δεν έχουν χαρτογραφηθεί, εκτιμάται ότι είναι περιορισμένες και λόγω της απουσίας οικονομικού ενδιαφέροντος για το είδος και την εγγενή δυσκολία που αυτό έχει στην αναγέννηση μετά από μια καταστροφική πυρκαγιά εντείνουν το ενδεχόμενο μιας περαιτέρω συρρίκνωσής του. Τα μέτρα διαχείρισης του οικοτόπου μαύρης πεύκης θα είναι λοιπόν προσανατολισμένα σε μια σειρά δασοκομικών χειρισμών που θα στοχεύουν στην  διατήρηση της βιοποικιλότητας αλλά και στην αύξηση της προσαρμοστικότητας του οικοσυστήματος απέναντι στις δασικές πυρκαγιές. Έτσι, πιθανον να προταθεί η αναγέννηση εκτάσεων με μαύρη πεύκη, ώστε να δημιουργηθούν οι προυποθέσεις διατήρησης αυτού του τύπου οικοτόπου.</t>
  </si>
  <si>
    <t xml:space="preserve">• Οδηγία 92/43/ΕΟΚ για τη διατήρηση των φυσικών οικοτόπων – άγριας πανίδας &amp; χλωρίδας
• ΚΥΑ 33318/3028/11-12-1998 (ΦΕΚ 1289/Β/28-12-98) «Καθορισμός μέτρων και διαδικασιών για τη διατήρηση των φυσικών οικοτόπων (ενδιαιτημάτων) καθώς και της άγριας πανίδας και χλωρίδας»
• ΚΥΑ Η.Π. 14849/853/Ε103/4-4-2008 (ΦΕΚ 645/Β/11-4-08) «Τροποποίηση των υπ' αριθμ. 33318/3028/1998 κοινών υπουργικών αποφάσεων (Β΄1289) και υπ' αριθμ. 29459/1510/2005 κοινών υπουργικών αποφάσεων (Β΄992), σε συμμόρφωση με διατάξεις της οδηγίας 2006/105 του Συμβουλίου της 20ης Νοεμβρίου 2006 της Ευρωπαϊκής Ένωσης
• Ν. 3937/2011 «Διατήρηση της βιοποικιλότητας και άλλες διατάξεις» (ΦΕΚ Β΄60/31−3−2011)  </t>
  </si>
  <si>
    <t xml:space="preserve">Βελτίωση της ανθεκτικότητας του οικοτόπου στις πυρκαγιές μέσω ήπιων ενεργειών μείωσης της κάυσιμης ύλης και βελτίωσης της δομής των συστάδων. </t>
  </si>
  <si>
    <t xml:space="preserve">Οι οικότοποι με χαλέπιο πεύκη, αν και δεν χαρτογραφηθεί με ακρίβεια, συναντώνται κυρίως στο βόρειοτερο τμήμα της χερσονήσου το οποίο είναι το πλέον ευπαθές στις πυρκαγιές από φυσική αιτία λόγω της ύπαρξης ξηρών καταιγίδων. Τα δάση χαλεπίου πεύκης είναι όμως ούτως ή άλλως εξαιρετικά πυρόφιλα, συνεπώς τα μέτρα διαχείρισης  προσβλέπουν στην εφαρμογή καθαρισμών κάυσιμης ύλης σε τέτοια δάση , αλλά και στην αποκατάσταση ( μέσω της καλλιέργειας νεοφυτειών και πυκνοφυτειών) καμμένων εκτάσεων από την πυρκαγιά του 2012 στο Άγιο Όρος. </t>
  </si>
  <si>
    <t>Μέτρα Διατήρησης τύπου οικοτόπου Δάση σε χαράδρες από Tilio-Acerion (9180*).                                                                           (Περιλάμβάνει δαπάνες υλοποίησης μέτρων προστασίας και διατήρησης για 5 θέσεις x 4ha χ 2500€/ha).</t>
  </si>
  <si>
    <t>Μέτρα προστασίας των θέσεων οικτόπου 9180*</t>
  </si>
  <si>
    <t>Η εποπτεία και παρακολούθηση της κατάστασης διατήρησης του εν λόγω οικοτόπου με μόνιμες δειγματοληπτικές επιφάνειες στις θέσεις ανάπτυξης των δασών της Tilio-Acerion σε κλιτύες, χαράδρες και λιθώνες του Αγίου Όρους  θα είναι δυνατό να καταδείξει, προκειμένου και εφόσον χρειαστεί, τη λήψη μέτρων για τη διατήρηση του οικοτόπου, όπως μέτρα αποτροπής της παροχέτευσης νερού από ρέματα και πηγές από τα οποία εξαρτάται η βιωσιμότητα και η καλή κατάσταση διατήρησης των εν λόγω δασών.</t>
  </si>
  <si>
    <t>Μέτρα προστασίας των θέσεων οικτόπου 9140</t>
  </si>
  <si>
    <t>Υπάρχουν παρατηρήσεις συστάδων με σφένδαμο (Acer spp.) οι οποίες όμως δεν έχουν χαρτογραφηθεί και παρακολουθηθεί επακριβώς. Ωστόσο, σε κάθε περίπτωση, είναι αναγκαία η διατήρηση του τύπου οικοτόπου με αυτά τα δάση οξυάς, με μέτρα που θα προσανατολίζονται στη συνέχιση της αειφορικής διαχείρισής τους με επιλεκτικές υλοτομίες και ενθάρρυνση της φυσικής τους αναπαραγωγής με αναγεννητικές υλοτομίες που θα έχουν στόχο την ενίσχυση της φυσικής αναγέννησης και τη μετατροπή των πρεμνοφυών συστάδων σε σπερμοφυείς ή διφυείς συστάδες. Επιπλέον, οι όποιοι δασοκομικοί χειρισμοί θα πρέπει να περιορίζονται εφόσον δεν εφαρμόζονται μέθοδοι συγκομιδής ξύλου που είναι φιλικές προς το περιβάλλον με στόχο να ασκείται αειφορική δασοκομική διαχείριση εναρμονισμένη με τις απαιτήσεις της Οδηγίας 92/43/ΕΟΚ.</t>
  </si>
  <si>
    <t>Μέτρα Διατήρησης τύπου οικοτόπου Υπολειμματικά αλλουβιακά δάση Alnion glutinoso-incanae (91Ε0*)                                                 (Περιλάμβάνει δαπάνες υλοποίησης μέτρων προστασίας και διατήρησης για 40 θέσεις x 2ha χ 800€/ha).</t>
  </si>
  <si>
    <t>Μέτρα προστασίας των θέσεων οικτόπου 91Ε0*</t>
  </si>
  <si>
    <t>Η ακριβής χαρτογραφική απεικόνιση  και παρακολούθηση της κατάστασης διατήρησης του εν λόγω οικοτόπου θα καταδείξει τον προσανατολισμό σε μέτρα διατήρησής του εφόσον βρίσκεται σε Ικανοποιητική Κατάσταση Διατήρησης, όπως π.χ. μέσα από την αποτροπή της τροποποίησής του υδρολογικού καθεστώτος στους χειμμάρους της χερσονήσου του Άθωνα. Αν και η διατήρηση του εν λόγω τύπου οικοτόπου δεν απειλείται από ανθρωπογενείς τροποποιήσεις του υδρολογικού καθεστώτως στη χερσόνησο του Άθωνα, ωστόσο, το υδρολογικό καθεστώς είναι δυνατό να υποστεί μεταβολές λόγω ακραίων - παρατεταμένων φαινομένων ξηρασίας, λόγω κλιματικής αλλαγής. Συνεπώς, η διατήρηση της ζωτικότητας του τύπου οικοτόπου θα πρέπει να ιδωθεί μέσα από ένα σχεδιασμό υπό το πρίσμα της κλιματικής αλλαγής.</t>
  </si>
  <si>
    <t>Μέτρα προστασίας των θέσεων οικτόπου 5230*</t>
  </si>
  <si>
    <t>Η ακριβής χαρτογραφική απεικόνιση  και παρακολούθηση της κατάστασης διατήρησης του εν λόγω οικοτόπου θα καταδείξει τον προσανατολισμό σε μέτρα διατήρησής του. Η διατήρηση της ζωτικότητας του τύπου οικοτόπου θα πρέπει να ιδωθεί μέσα από ένα σχεδιασμό υπό το πρίσμα της κλιματικής αλλαγής.</t>
  </si>
  <si>
    <t>Καταγραφή, οριοθέτηση και  προστασία των θέσεων ακτογραμμής που χρησιμοποιούνται από τα είδη και προστασία τους από δραστηριότητες και ενέργειες που προκαλούν όχληση σε αυτά</t>
  </si>
  <si>
    <t>Η ακριβής χαρτογραφική απεικόνιση των ενδιαιτημάτων των δύο ειδών ορνιθοπανίδας καθώς και η παρακολούθηση της κατάστασης διατήρησής τους αλλά και της οικολογίας τους (μετανάστευση, αναπαραγωγή, τροφοληψία κτλ) θα οδηγήσει στον σαφή προσδιορισμό μέτρων για τη διατήρησή του ενδιαιτήματός τους.</t>
  </si>
  <si>
    <t xml:space="preserve">• Οδηγία 79/409/ΕΟΚ, «Περί διατηρήσεως των άγριων πτηνών», όπως κωδικοποιήθηκε με την οδηγία 2009/147/ΕΚ
• ΚΥΑ 37338/1807/Ε.103/2010 ΚΥΑ για τον «Καθορισμό μέτρων και διαδικασιών για τη διατήρηση της άγριας ορνιθοπανίδας και των οικοτόπων/ενδιαιτημάτων της, σε συμμόρφωση με τις διατάξεις της οδηγίας 79/409 όπως κωδικοποιήθηκε με την οδηγία 2009/147/ΕΚ».
• Ν. 3937/2011 «Διατήρηση της βιοποικιλότητας και άλλες διατάξεις» (ΦΕΚ Β΄60/31−3−2011)
• Υ.Α.50743/2017 «Αναθεώρηση εθνικού καταλόγου Natura 2000» ΦΕΚ4432/Β/15.12.2017)
</t>
  </si>
  <si>
    <t>Καταγραφή, οριοθέτηση και  προστασία των θέσεων ακτογραμμής που χρησιμοποιούνται από το είδος και προστασία τους από δραστηριότητες και ενέργειες που προκαλούν όχληση σε αυτό.</t>
  </si>
  <si>
    <t>H μεσογειακή φώκια, παρόλο που περνάει το μεγαλύτερο μέρος της ζωής της στη θάλασσα, χρησιμοποιεί ως καταφύγια καλά προφυλαγμένες θαλασσινές σπηλιές (δηλαδή τον τύπο οικοτόπου 8330). Οι σπηλιές αυτές, που μπορεί να έχουν μία ή και περισσότερες εισόδους πάνω ή και κάτω από την επιφάνεια του νερού και έχουν ως κοινό χαρακτηριστικό ότι καταλήγουν σε παραλία. Συνεπώς, οι απειλές που δέχεται η φώκια σχετίζονται με ανθρώπινες δραστηριότητες στο παράκτιο τμήμα, οι οποίες είναι τελείως ακίνδυνες από πλευράς των μοναχών λόγω της ισχύος του Κανονισμού Λιμένος Ιερισσού, όποθ απαγορεύεται αλιευτική δραστηριότητα, πλην ήπιας αλιείας από την πλευρά των μοναχών, σε ακτίνα 500μ. από την ακτή. Συνεπώς, ενδεικτικά μέτρα διατήρησης του ενδιαιτήματος της μεσογεικής φώκιας θα μπορούσαν να είναι δράσεις ενημέρωσης για την αποτροπή τυχαίας παγίδευσης από αλιείς κτλ). Τέλος, η κλιματική αλλαγή αποτελεί μια ακόμη σοβαρή απειλή για πολλά θαλάσσια είδη, καθώς θα επιφέρει σημαντικές αλλαγές στους βιότοπούς τους και σε ζωτικές παραμέτρους απαραίτητες για την επιβίωσή τους. Χαρακτηριστικό είναι πως σε περίπτωση ανόδου της στάθμης της θάλασσας, εξαιτίας της κλιματικής αλλαγής, ενδεχομένως να χαθούν δεκάδες θαλασσινές σπηλιές, οι οποίες αποτελούν κρίσιμο χερσαίο ενδιαίτημα για την αναπαραγωγή και τη γαλουχία των νεογνών των μεσογειακών φωκιών.  Η ακριβής χαρτογράφηση του τύπου οικοτόπου 8330 αλλά και η καταγραφή και αξιολόγηση της κατάστασης διατήρησης της μεσογειακής φώκιας στη θαλάσσια περιοχή του Αγίου Όρους θα καταστήσει ξεκάθαρo τον σχεδιασμό μέτρων για την προστασία του είδους τα οποία θα σαφώς χωροθετημένα ανάλογα με τις χαρτογραφημένες θέσεις τροφοληψίας και αναπαραγωγής του είδος στη χερσόνησο του Άθωνα.</t>
  </si>
  <si>
    <t xml:space="preserve">• Υ.Α. 511/1987 ‘Έγκριση Ειδικού Κανονισμού Λιμένος Ιερισσού’ (ΦΕΚ 511 Β/22.09.1987)     • Οδηγία 92/43/ΕΟΚ για τη διατήρηση των φυσικών οικοτόπων – άγριας πανίδας &amp; χλωρίδας
• ΚΥΑ 33318/3028/11-12-1998 (ΦΕΚ 1289/Β/28-12-98) «Καθορισμός μέτρων και διαδικασιών για τη διατήρηση των φυσικών οικοτόπων (ενδιαιτημάτων) καθώς και της άγριας πανίδας και χλωρίδας»
• Κανονισμός (ΕΚ) αριθ. 1967/2006 του Συμβουλίου, της 21ης Δεκεμβρίου 2006, σχετικά με μέτρα διαχείρισης για τη βιώσιμη εκμετάλλευση των αλιευτικών πόρων στη Μεσόγειο Θάλασσα, την τροποποίηση του κανονισμού (ΕΟΚ) αριθ. 2847/93 και την κατάργηση του κανονισμού (ΕΚ) αριθ. 1626/94
• ΚΥΑ Η.Π. 14849/853/Ε103/4-4-2008 (ΦΕΚ 645/Β/11-4-08) «Τροποποίηση των υπ' αριθμ. 33318/3028/1998 κοινών υπουργικών αποφάσεων (Β΄1289) και υπ' αριθμ. 29459/1510/2005 κοινών υπουργικών αποφάσεων (Β΄992), σε συμμόρφωση με διατάξεις της οδηγίας 2006/105 του Συμβουλίου της 20ης Νοεμβρίου 2006 της Ευρωπαϊκής Ένωσης
• Ν. 3937/2011 «Διατήρηση της βιοποικιλότητας και άλλες διατάξεις» (ΦΕΚ Β΄60/31−3−2011) 
• Υ.Α.50743/2017 «Αναθεώρηση εθνικού καταλόγου Natura 2000’ ΦΕΚ4432/Β/15.12.2017)
</t>
  </si>
  <si>
    <t>Αξιολόγηση βιοτόπου και μέτρα βελτίωσης του ενδιαίτηματος και των τροφικών πηγών του είδους</t>
  </si>
  <si>
    <t>• Οδηγία 79/409/ΕΟΚ, «Περί διατηρήσεως των άγριων πτηνών», όπως κωδικοποιήθηκε με την οδηγία 2009/147/ΕΚ
• ΚΥΑ 37338/1807/Ε.103/2010 ΚΥΑ για τον «Καθορισμό μέτρων και διαδικασιών για τη διατήρηση της άγριας ορνιθοπανίδας και των οικοτόπων/ενδιαιτημάτων της, σε συμμόρφωση με τις διατάξεις της οδηγίας 79/409 όπως κωδικοποιήθηκε με την οδηγία 2009/147/ΕΚ».</t>
  </si>
  <si>
    <t>Περιλαμβάνει μέτρα εκτίμησης του πληθυσμού και βελτίωσης των ενδιαιτημάτων του. Το τσακάλι αποτελεί κορυφαίο θηρευτή στην τροφική αλυσίδα και ελλείψη κυνηγιού το μοναδικό μέσο ελέγχου πληυσμών όπως του αγριογούρουνου</t>
  </si>
  <si>
    <t>Σύμφωνα με το Κόκκινο Βιβλίο των Απειλούμενων Ζώων της Ελλάδας το τσακάλι χαρακτηρίζεται ως Κινδυνεύον (ΕΝ) με βάση την περιορισμένη περιοχή και κερματισμένη παρουσία του η οποία συνεχίζει να μειώνεται [κριτήριο B1ab(i,ii,iii,iv)] και τη συνεχιζόμενη μείωση των ώριμων ατόμων [κριτήριο C2a(i)]. Σύμφωνα με τα αποτελέσματα της έρευνας που παρατίθεται στη Βιβλιογραφία και σε σύγκριση με την παλαιότερη απογραφή του 2000-01, ο πληθυσμός των τσακαλιών στην Χαλκιδική έχει μειωθεί κατά 50% και πλέον έχει διασκορπιστεί σε 11 μικρές (1-2 άτομα) και 3 μεγάλες ομάδες (χωρίς να υπολογίζεται ο μη καταμετρημένος πληθυσμός του Αγίου Όρους). Παρά την τεκμηριωμένη μεγάλη μείωση των πληθυσμών του και των απειλών που αντιμετωπίζει, δεν θεωρείται προστατευόμενο είδος αλλά ούτε και θηρεύσιμο από την ελληνική νομοθεσία, ενώ δεν εξασφαλίζεται κάποιο καθεστώς προστασίας του από την ΕΕ. Το τσακάλι αποτελεί σημαντικό στοιχείο της βιοποικιλότητας στα μεσογειακά οικοσυστήματα τα οποία παραμένουν πολύ ευάλωτα σε ανθρωπογενείς παράγοντες/επιδράσεις. Λόγω της περιορισμένης κατανομής του στην Ευρώπη δεν του έχει αποδοθεί η δέουσα σημασία τόσο ως χαρακτηριστικό είδος της πανίδας των σαρκοφάγων της γηραιάς ηπείρου όσο και ως προς το ρόλο του στο οικοσύστημα. Είναι απαραίτητο να προωθηθούν δράσεις διατήρησης και  του ενδιαιτήματός του στην περιοχή του Αγ. ¨Ορους (π.χ. με άμεσο τρόπο όπως περιορισμός των τροχαίων ατυχημάτων-προώθηση των αγροδασικών συστημάτων ή εμμέσως με την πρόληψη των δασικών πυρκαγιών) διαφυλάτοντας έτσι το ενδιάιτημά του.</t>
  </si>
  <si>
    <t xml:space="preserve">Μίγκλη Δ. &amp; Γαληνός Σ.(2010). Μελέτη των πληθυσμών τσακαλιού(Canis aureus) σε Χαλκιδική και Πελοπόννησο, Ιούνιος 2008-Σεπτέμβριος 2009. Τελική αναφορά προγράμματος, WWF Ελλάς – Καλλιστώ. 44 σελ.+ 12 Παράρτημα (Αδημοσίευτη εργασία).
</t>
  </si>
  <si>
    <t>Περιλαμβάνει μέτρα εκπαίδευσης των μοναχών αλιέων, από εξειδικευμένους επιστήμονες   για την αποφυγή συγκρούσεων και την προστασία και διατήρηση της παρουσίας του είδους στην περιοχή του Αγίου Όρους</t>
  </si>
  <si>
    <t xml:space="preserve">Η παράνομη αλιεία, η τυχαία παγίδευση σε αλιευτικά εργαλεία και η ηθελημένη θανάτωση θαλάσσιων θηλαστικών εξαιτίας πραγματικής ή υποτιθέμενης ζημιάς που προκαλούν στα εργαλεία και στις ψαριές των αλιέων, πιθανόν να αποτελούν την πρώτη μεγάλη κατηγορία απειλών στο ευρύτερο θαλάσσιο τμήμα της GR1270015. Σε αυτή τη περίπτωση ενδεικτικά μέτρα για τη διατήρηση του είδους θα μπορούσαν να είναι  καθιέρωση των κατάλληλων μηχανισμών ελέγχου και παρατήρησης για την παροχή πληροφοριών σχετικά με την οικολογία και τις απειλές σχετικά με την μεσογειακή φώκια στην περιοχή, δράσεις ενημέρωσης για την αποτροπή τυχαίας παγίδευσης από αλιείς κτλ). </t>
  </si>
  <si>
    <t xml:space="preserve">• Οδηγία 92/43/ΕΟΚ για τη διατήρηση των φυσικών οικοτόπων – άγριας πανίδας &amp; χλωρίδας
• ΚΥΑ 33318/3028/11-12-1998 (ΦΕΚ 1289/Β/28-12-98) «Καθορισμός μέτρων και διαδικασιών για τη διατήρηση των φυσικών οικοτόπων (ενδιαιτημάτων) καθώς και της άγριας πανίδας και χλωρίδας»
• Κανονισμός (ΕΚ) αριθ. 1967/2006 του Συμβουλίου, της 21ης Δεκεμβρίου 2006, σχετικά με μέτρα διαχείρισης για τη βιώσιμη εκμετάλλευση των αλιευτικών πόρων στη Μεσόγειο Θάλασσα, την τροποποίηση του κανονισμού (ΕΟΚ) αριθ. 2847/93 και την κατάργηση του κανονισμού (ΕΚ) αριθ. 1626/94
• ΚΥΑ Η.Π. 14849/853/Ε103/4-4-2008 (ΦΕΚ 645/Β/11-4-08) «Τροποποίηση των υπ' αριθμ. 33318/3028/1998 κοινών υπουργικών αποφάσεων (Β΄1289) και υπ' αριθμ. 29459/1510/2005 κοινών υπουργικών αποφάσεων (Β΄992), σε συμμόρφωση με διατάξεις της οδηγίας 2006/105 του Συμβουλίου της 20ης Νοεμβρίου 2006 της Ευρωπαϊκής Ένωσης
• Ν. 3937/2011 «Διατήρηση της βιοποικιλότητας και άλλες διατάξεις» (ΦΕΚ΄60/31−3−2011)
• Υ.Α.50743/2017 «Αναθεώρηση εθνικού καταλόγου Natura 2000’ΦΕΚ4432/Β/15.12.2017)
</t>
  </si>
  <si>
    <t>"Εθνικό Μητρώο Αρκούδας - Φάση Β". Η πρώτη φάση του προγράμματος (2009 – 2010) σχεδιάστηκε και ολοκληρώθηκε μέσα από μια συνεργασία του Υ.Π.Α.ΑΤ και της περιβαλλοντικής οργάνωσης ΑΡΚΤΟΥΡΟΣ. Ο στόχος του προγράμματος ήταν η μελέτη, για πρώτη φορά στην Ελλάδα, της γενετικής κατάστασης της καφέ αρκούδας, με τη χρήση σύγχρονων μεθόδων μοριακής γενετικής. Το πρόγραμμα βασίστηκε σε μια μεθοδολογία μελέτης της καφέ αρκούδας που δημιούργησε ο ΑΡΚΤΟΥΡΟΣ, η οποία ενισχύει την αποτελεσματικότητα στη συλλογή γενετικών δειγμάτων από το είδος. Η γενετική μελέτη του προγράμματος συνδυάστηκε με άλλες «κλασικές» μεθόδους μελέτης του είδους (π.χ. ραδιοσήμανση ατόμων αρκούδας, συλλογή δεδομένων παρουσίας αρκούδας από πολίτες) για την μέγιστη αποτελεσματικότητα στη συλλογή δεδομένων. Με τους τρόπους αυτούς συλλέχθηκαν πολύτιμα δεδομένα σχετικά με το μέγεθος του πληθυσμού της καφέ αρκούδας στην Ελλάδα, της γενετικής του κατάστασης και συγγένειας του με άλλους πληθυσμούς στα Βαλκάνια, της εξάπλωσης του στη χώρα, των προτύπων κίνησης και συμπεριφοράς του, καθώς επίσης και των κινδύνων που το απειλούν. Τα αποτελέσματα του έργου συνέβαλαν τα μέγιστα στην κατανόηση της κατάστασης διατήρησης της καφέ αρκούδας στην Ελλάδα μέχρι το έτος 2010 και έχουν χρησιμοποιηθεί σε πληθώρα επιστημονικών δημοσιεύσεων. Στόχος της συνέχισης του προγράμματος είναι η συλλογή ανά περιφέρεια 100 γενετικών δειγμάτων ανά έτος και η συνολική ανάλυσή τους και μελέτη ώστε, σε σύγκριση με τα στοιχεία του «Εθνικού Μητρώου – Φάση Α» να εκτιμηθεί η κατάσταση διατήρησης του είδους 10 χρόνια μετά και να εκτιμηθούν τυχόν αλλαγές στην κατάσταση διατήρησης του είδους. Το έργο αυτό θα συμβάλει τα μέγιστα στις εθνικές υποχρεώσεις της χώρας μας για την αξιολόγηση της κατάστασης διατήρησης της καφέ αρκούδας στην Ελλάδα.</t>
  </si>
  <si>
    <t>5000/Έτος</t>
  </si>
  <si>
    <t>ΑΡΚΤΟΥΡΟΣ</t>
  </si>
  <si>
    <t>Το προτεινόμενο μέτρο αποτελεί προτεραιότητα στη διαχείρηση και προστασία της καφέ αρκούδας στην Ελλάδα, καθώς είναι το μόνο σχεδιασμένο στο να συλλέγει στοιχεία που σχετίζονται με τις βασικές οικολογικές παραμέτρους του είδους στην Ελλάδα και οι οποίες χρησιμοποιούνται στις εξαετείς αναφορές της κατάστασης διατήρησης του είδους. Επίσης, καθώς η πρώτη φάση του μέτρου ήταν η μοναδική συστηματική μελέτη της καφέ αρκούδας στην Ελλάδα πριν από το 2010, το μέτρο είναι το μόνο που είναι σε θέση να αξιολογήσει τάσεις και αλλαγές στην κατάσταση διατήρησης του είδους, καθώς επίσης και να αξιολογήσει τις επιπτώσεις ανθρώπινων παρεμβάσεων. Συνολικός στόχος του μέτρου είναι η συλλογή και μελέτη περίπου 1000 "καλών" γενετικών δειγμάτων ανά έτος σε εθνικό επίπεδο τα οποία θα αποτελέσουν τη βάση για την αξιολόγηση της κατάστασης διατήρησης του είδους στην Ελλάδα στο διηνεκές.</t>
  </si>
  <si>
    <r>
      <rPr>
        <b/>
        <sz val="10"/>
        <color rgb="FF181919"/>
        <rFont val="Times New Roman"/>
        <family val="1"/>
      </rPr>
      <t>1)</t>
    </r>
    <r>
      <rPr>
        <sz val="10"/>
        <color rgb="FF181919"/>
        <rFont val="Times New Roman"/>
        <family val="1"/>
      </rPr>
      <t xml:space="preserve"> Karamanlidis AA, Skrbinšek T, de Gabriel Hernando M, Krambokoukis L, Munoz-Fuentes V, Bailey Z, Nowak C, Stronen AV. (2018) History-driven population structure and asymmetric gene flow in a recovering large carnivore at the rear-edge of its European range. Heredity, 120(2): 168. </t>
    </r>
    <r>
      <rPr>
        <b/>
        <sz val="10"/>
        <color rgb="FF181919"/>
        <rFont val="Times New Roman"/>
        <family val="1"/>
      </rPr>
      <t>2)</t>
    </r>
    <r>
      <rPr>
        <sz val="10"/>
        <color rgb="FF181919"/>
        <rFont val="Times New Roman"/>
        <family val="1"/>
      </rPr>
      <t xml:space="preserve"> </t>
    </r>
    <r>
      <rPr>
        <sz val="10"/>
        <color rgb="FF000000"/>
        <rFont val="Times New Roman"/>
        <family val="1"/>
      </rPr>
      <t xml:space="preserve">Benazzo A, Trucchi E, Cahill JA, Delser PM, Mona S, Fumagalli M, Bunnefeld L, Cornetti L, Ghirotto S, Girardi M, Ometto L, Panziera A, Rota-Stabelli O, Zanetti E, Karamanlidis AA, Groff C, Paule L, Gentile L, Vila C, Vicario S, Boitani L, Orlando L, Fuselli S, Vernesi C, Shapiro B, Ciucci P, Bertrelle G. (2017). Survival and divergence in a small group: The extraordinary genomic history of the endangered Apennine brown bear stragglers. Proceedings of the National Academy of Sciences, 114(45): E9589-E9597 </t>
    </r>
    <r>
      <rPr>
        <b/>
        <sz val="10"/>
        <color rgb="FF000000"/>
        <rFont val="Times New Roman"/>
        <family val="1"/>
      </rPr>
      <t>3)</t>
    </r>
    <r>
      <rPr>
        <sz val="10"/>
        <color rgb="FF000000"/>
        <rFont val="Times New Roman"/>
        <family val="1"/>
      </rPr>
      <t xml:space="preserve"> </t>
    </r>
    <r>
      <rPr>
        <sz val="10"/>
        <color rgb="FF181919"/>
        <rFont val="Times New Roman"/>
        <family val="1"/>
      </rPr>
      <t xml:space="preserve">von Thaden A, Cocchiararo B, Jarausch A, Jüngling H, Karamanlidis AA, Tiesmeyer A, Nowak C, Muñoz-Fuentes V. (2017) Assessing SNP genotyping of noninvasively collected wildlife samples using microfluidic arrays. Scientific Reports 7: 10768 </t>
    </r>
    <r>
      <rPr>
        <b/>
        <sz val="10"/>
        <color rgb="FF181919"/>
        <rFont val="Times New Roman"/>
        <family val="1"/>
      </rPr>
      <t>4)</t>
    </r>
    <r>
      <rPr>
        <sz val="10"/>
        <color rgb="FF181919"/>
        <rFont val="Times New Roman"/>
        <family val="1"/>
      </rPr>
      <t xml:space="preserve"> </t>
    </r>
    <r>
      <rPr>
        <sz val="10"/>
        <color rgb="FF000000"/>
        <rFont val="Times New Roman"/>
        <family val="1"/>
      </rPr>
      <t xml:space="preserve">Karamanlidis AA, de Gabriel Hernando M, Krambokoukis L, Gimenez O (2015) Evidence of a large carnivore population recovery: Counting bears in Greece. Journal for Nature Conservation. 27,10-17 </t>
    </r>
    <r>
      <rPr>
        <b/>
        <sz val="10"/>
        <color rgb="FF000000"/>
        <rFont val="Times New Roman"/>
        <family val="1"/>
      </rPr>
      <t>5)</t>
    </r>
    <r>
      <rPr>
        <sz val="10"/>
        <color rgb="FF000000"/>
        <rFont val="Times New Roman"/>
        <family val="1"/>
      </rPr>
      <t xml:space="preserve"> Karamanlidis AA</t>
    </r>
    <r>
      <rPr>
        <sz val="10"/>
        <color theme="1"/>
        <rFont val="Times New Roman"/>
        <family val="1"/>
      </rPr>
      <t xml:space="preserve">, Straka M, Drosopoulou E, de Gabriel Hernando M, Kocijan I, Paule L, Scouras Z (2012) Genetic diversity, structure and size of an endangered brown bear population threatened by highway construction in the Pindos Mountains, Greece. European Journal of Wildlife Research, 58,511-522. </t>
    </r>
    <r>
      <rPr>
        <b/>
        <sz val="10"/>
        <color theme="1"/>
        <rFont val="Times New Roman"/>
        <family val="1"/>
      </rPr>
      <t>6)</t>
    </r>
    <r>
      <rPr>
        <sz val="10"/>
        <color theme="1"/>
        <rFont val="Times New Roman"/>
        <family val="1"/>
      </rPr>
      <t xml:space="preserve"> Karamanlidis AA, Drosopoulou E, de Gabriel Hernando M, Georgiadis L, Krambokoukis L, Plaha S, Zedrosser A, Scouras Z (2010) Non-invasive studies of brown bears using power poles. European Journal of Wildlife Research, 56,693-702. </t>
    </r>
    <r>
      <rPr>
        <b/>
        <sz val="10"/>
        <color theme="1"/>
        <rFont val="Times New Roman"/>
        <family val="1"/>
      </rPr>
      <t>7)</t>
    </r>
    <r>
      <rPr>
        <sz val="10"/>
        <color theme="1"/>
        <rFont val="Times New Roman"/>
        <family val="1"/>
      </rPr>
      <t xml:space="preserve"> Karamanlidis AA, Youlatos D, Sgardelis S, Scouras Z (2007) Using sign at power poles to document presence of bears in Greece. Ursus, 18,54-61.</t>
    </r>
  </si>
  <si>
    <t>Εθνικό Μητρώο Αρκούδας - Φάση Β. Η πρώτη φάση του προγράμματος (2009 – 2010) σχεδιάστηκε και ολοκληρώθηκε μέσα από μια συνεργασία του Υ.Π.Α.ΑΤ και της περιβαλλοντικής οργάνωσης ΑΡΚΤΟΥΡΟΣ. Ο στόχος του προγράμματος ήταν η μελέτη, για πρώτη φορά στην Ελλάδα, της γενετικής κατάστασης της καφέ αρκούδας, με τη χρήση σύγχρονων μεθόδων μοριακής γενετικής. Το πρόγραμμα βασίστηκε σε μια μεθοδολογία μελέτης της καφέ αρκούδας που δημιούργησε ο ΑΡΚΤΟΥΡΟΣ, η οποία ενισχύει την αποτελεσματικότητα στη συλλογή γενετικών δειγμάτων από το είδος. Η γενετική μελέτη του προγράμματος συνδυάστηκε με άλλες «κλασικές» μεθόδους μελέτης του είδους (π.χ. ραδιοσήμανση ατόμων αρκούδας, συλλογή δεδομένων παρουσίας αρκούδας από πολίτες) για την μέγιστη αποτελεσματικότητα στη συλλογή δεδομένων. Με τους τρόπους αυτούς συλλέχθηκαν πολύτιμα δεδομένα σχετικά με το μέγεθος του πληθυσμού της καφέ αρκούδας στην Ελλάδα, της γενετικής του κατάστασης και συγγένειας του με άλλους πληθυσμούς στα Βαλκάνια, της εξάπλωσης του στη χώρα, των προτύπων κίνησης και συμπεριφοράς του, καθώς επίσης και των κινδύνων που το απειλούν. Τα αποτελέσματα του έργου συνέβαλαν τα μέγιστα στην κατανόηση της κατάστασης διατήρησης της καφέ αρκούδας στην Ελλάδα μέχρι το έτος 2010 και έχουν χρησιμοποιηθεί σε πληθώρα επιστημονικών δημοσιεύσεων. Στόχος της συνέχισης του προγράμματος είναι η συλλογή ανά περιφέρεια 100 γενετικών δειγμάτων ανά έτος και η συνολική ανάλυσή τους και μελέτη ώστε, σε σύγκριση με τα στοιχεία του «Εθνικού Μητρώου – Φάση Α» να εκτιμηθεί η κατάσταση διατήρησης του είδους 10 χρόνια μετά και να εκτιμηθούν τυχόν αλλαγές στην κατάσταση διατήρησης του είδους. Το έργο αυτό θα συμβάλει τα μέγιστα στις εθνικές υποχρεώσεις της χώρας μας για την αξιολόγηση της κατάστασης διατήρησης της καφέ αρκούδας στην Ελλάδα.</t>
  </si>
  <si>
    <t>"Πρόγραμμα Περίθαλψης και Επανένταξης Άγριων Σαρκοφάγων". Το πρόγραμμα αυτό στοχεύει στην περίθαλψη και επανένταξη (όπου αυτό είναι εφικτό), άγριων σαρκοφάγων (δηλ., αρκούδων, λύκων και τσακαλιών). Η Περιβαλλοντική οργάνωση ΑΡΚΤΟΥΡΟΣ είναι ο μοναδικός φορέας στην Ελλάδα που έχει τις απαραίτητες άδειες για τη λειτουργία Κέντρου Περίθαλψης Άγριων Σαρκοφάγων. Το Κέντρο αυτό, στον Αετό Φλώρινας, λειτουργεί για περισσότερα από 25 χρόνια, κατά τη διάρκεια των οποίων έχει περιθάλψει δεκάδες άγρια σαρκοφάγα. Τα άγρια αυτά σαρκοφάγα έχουν πέσει θύματα τροχαίων ατυχημάτων, δηλητηριασμών ή πυροβολισμών. Τα τελευταία χρόνια, το πρόγραμμα περίθαλψης του ΑΡΚΤΟΥΡΟΥ έχει διευρυνθεί και επεκταθεί και στην επανένταξη αρκούδων. Το τελευταίο αυτό στοιχείο του προγράμματος είναι μοναδικό στα Βαλκάνια, καθιστώντας τον ΑΡΚΤΟΥΡΟ και την Ελλάδα το επίκεντρο της τεχνογνωσίας στο εξειδικευμένο αυτό αντικείμενο.</t>
  </si>
  <si>
    <t>Προστασία, περίθαλψη και επανένταξη (όπου είναι δυνατό) άρρωστων, τραυματισμένων και ορφανών Άγριων Σαρκοφάγων</t>
  </si>
  <si>
    <t>40000/Έτος</t>
  </si>
  <si>
    <t>Π.Ο. ΑΡΚΤΟΥΡΟΣ</t>
  </si>
  <si>
    <t>Η περίθαλψη και επανένταξη (όπου αυτό είναι εφικτό) Άγριων Σαρκοφάγων που είναι είδη προτεραιότητας, όπως είναι ο λύκος και η αρκούδα, αποτελεί μία βασική υποχρέωση της Ελλάδας στην προστασία απειλούμενων ειδών. Με τη σταδιακή ανάκαμψη των πληθυσμών των δύο αυτών ειδών στη χώρας μας και την παράλληλη αύξηση των αρνητικών αλληλεπιδράσεων (κυρίως τροχαία ατυχήματα), η επιτυχής εκπλήρωση της υποχρέωσης αυτής γίνεται όλο και πιο επιτακτική. Ο ΑΡΚΤΟΥΡΟΣ είναι η μοναδική Περιβαλλοντική Οργάνωση στην Ελλάδα που έχει τις υποδομές και την τεχνογνωσία για να εκπληρώσει με επιτυχία την υποχρέωση αυτή. Το κόστος της δράσης έχει υπολογιστεί σύμφωνα με το τρέχων λειτουργικό κόστος της λειτουργίας του Κέντρου Περίθαλψης και της Ομάδας Άμεσης Επέμβασης του ΑΡΚΤΟΥΡΟΥ.</t>
  </si>
  <si>
    <r>
      <t>1) Komnenou A, </t>
    </r>
    <r>
      <rPr>
        <sz val="11"/>
        <color theme="1"/>
        <rFont val="Calibri"/>
        <family val="2"/>
        <charset val="161"/>
        <scheme val="minor"/>
      </rPr>
      <t>Karamanlidis AA, </t>
    </r>
    <r>
      <rPr>
        <sz val="10"/>
        <rFont val="Calibri"/>
        <family val="2"/>
        <scheme val="minor"/>
      </rPr>
      <t>Kazakos G</t>
    </r>
    <r>
      <rPr>
        <sz val="10"/>
        <color theme="1"/>
        <rFont val="Calibri"/>
        <family val="2"/>
        <scheme val="minor"/>
      </rPr>
      <t>, Kyriazis AP, Av</t>
    </r>
    <r>
      <rPr>
        <sz val="10"/>
        <rFont val="Calibri"/>
        <family val="2"/>
        <scheme val="minor"/>
      </rPr>
      <t>gerinou A</t>
    </r>
    <r>
      <rPr>
        <sz val="10"/>
        <color theme="1"/>
        <rFont val="Calibri"/>
        <family val="2"/>
        <scheme val="minor"/>
      </rPr>
      <t>, Papakostas G, Stefanidis K, Beecham J. (2016) First successful hand rearing and release to the wild of two orphan brown bear cubs in Greece. Journal of the Hellenic Veterinary Medical Society 67(3),163-170. 2) Beecham JJ, de Gabriel Hernando M, Karamanlidis AA, Beausoleil RA, Burguess K, Jeong D-H, Binks M, Bereczky L, Ashraf NVK, Skripova K, Rhodin L, Auger J, Lee B-K (2015) Management implications for releasing orphaned, captive-reared bears back to the wild. Journal of Wildlife Management. 79(8): 1327-1336. DOI: 10.1002/jwmg.941</t>
    </r>
  </si>
  <si>
    <r>
      <t xml:space="preserve">Προγραμμα παρακολούθησης </t>
    </r>
    <r>
      <rPr>
        <sz val="10"/>
        <color rgb="FF000000"/>
        <rFont val="Trebuchet MS"/>
        <family val="2"/>
      </rPr>
      <t xml:space="preserve">και προστασίας σε περιοχές αναπαραγωγής θαλάσσιας χελώνας </t>
    </r>
    <r>
      <rPr>
        <i/>
        <sz val="10"/>
        <color rgb="FF000000"/>
        <rFont val="Trebuchet MS"/>
        <family val="2"/>
        <charset val="161"/>
      </rPr>
      <t xml:space="preserve">Caretta caretta </t>
    </r>
    <r>
      <rPr>
        <sz val="10"/>
        <color rgb="FF000000"/>
        <rFont val="Trebuchet MS"/>
        <family val="2"/>
      </rPr>
      <t>(συλλογή αναπαραγωγικών δεδομένων, καταγραφή πιέσεων/απειλών, λήψη μέτρων προστασίας στις φωλιές, μόνιμη σήμανση χελωνών με PIT tags /ηλεκτρονική σήμανση). Καθημερινή παρακολούθηση καθ' όλη την περίοδο φωλεοποίησης και εκκόλαψης (από Μάιο έως Οκτώβριο). Περιοχές παρακολούθησης Κόλπος Λαγανάς Ζακύνθου, Ακτές Νοτιοδυτικής Κεφαληνίας.</t>
    </r>
  </si>
  <si>
    <t>435.000 (υπολογισμός 6ετίας)</t>
  </si>
  <si>
    <t>ΑΡΧΕΛΩΝ, Σύλλογος για την Προστασία της Θαλάσσιας Χελώνας</t>
  </si>
  <si>
    <r>
      <t xml:space="preserve">Η θαλάσσια χελώνα </t>
    </r>
    <r>
      <rPr>
        <i/>
        <sz val="11"/>
        <color theme="1"/>
        <rFont val="Calibri"/>
        <family val="2"/>
        <charset val="161"/>
        <scheme val="minor"/>
      </rPr>
      <t xml:space="preserve">Caretta caretta </t>
    </r>
    <r>
      <rPr>
        <sz val="11"/>
        <color theme="1"/>
        <rFont val="Calibri"/>
        <family val="2"/>
        <charset val="161"/>
        <scheme val="minor"/>
      </rPr>
      <t xml:space="preserve">συμπεριλαμβάνεται στα Παραρτήματα ΙΙ και IV της Οδηγίας 92/43/ΕΟΚ, ως είδος προτεραιότητας, το οποίο έχει ανάγκη αυστηρής προστασίας. Δεδομένου ότι η Ελλάδα συγκεντρώνει το 85% περίπου του αναπαραγωγικού πληθυσμού της </t>
    </r>
    <r>
      <rPr>
        <i/>
        <sz val="11"/>
        <color theme="1"/>
        <rFont val="Calibri"/>
        <family val="2"/>
        <charset val="161"/>
        <scheme val="minor"/>
      </rPr>
      <t>Caretta caretta</t>
    </r>
    <r>
      <rPr>
        <sz val="11"/>
        <color theme="1"/>
        <rFont val="Calibri"/>
        <family val="2"/>
        <charset val="161"/>
        <scheme val="minor"/>
      </rPr>
      <t xml:space="preserve"> στο έδαφος της Ευρωπαϊκής Ένωσης, η παρακολούθηση της Κατάστασης Διατήρησης του είδους και η λήψη μέτρων προστασίας κρίνεται επιτακτική και συνίσταται να επικεντρωθεί στους μεγαλύτερους βιοτόπους αναπαραγωγής, η σημασία των οποίων έχει τεκμηριωθεί τόσο με χρονοσειρές δεδομένων όσο και με επιστημονικές δημοσιεύσεις. Σημειώνεται ότι λόγω του μεγάλου χρόνου ωρίμανσης του είδους (ελάχιστο 14 έτη) και των μεγάλων ετήσιων διακυμάνσεων επιβάλλεται η παρακολούθηση να γίνεται για πολλά χρόνια. Οι παράμετροι που πρέπει να παρακολουθούνται είναι οι εξής: 1. Αναπαραγωγικές παράμετροι όπου εξάγονται συμπεράσματα για το μέγεθος του αναπαραγωγικού πληθυσμού (breeding females), τον αριθμό των νέων ατόμων (νεοσσοί) που εισέρχονται στον πληθυσμό, καθώς και την εν γένει διαθεσιμότητα και καταλληλότητα του βιοτόπου. Η παρακολούθηση πρέπει να γίνεται καθημερινά κατά τη διάρκεια της περιόδου φωλεοποίησης (15/5-15/8) και της περιόδου εξόδου των νεοσσών από τις φωλιές (15/7-15/10). Η σχετική μεθοδολογία πρέπει να ακολουθεί διεθνώς αναγνωρισμένα πρότυπα, όπως η συνιστώμενη μεθοδολογία από το Marine Turtle Specialist Group της IUCN, 2. Πιέσεις/απειλές στην περιοχή αναπαραγωγής που επηρεάζουν αφενός το είδος και αφετέρου το βιότοπο αναπαραγωγής του, τόσο στο χερσαίο τμήμα του (nesting area) όσο και στο θαλάσσιο (inter-nesting and mating area), 3. Μέτρα προστασίας φωλιών, όπου θα πρέπει να αξιολογείται η εφαρμογή τους και η επίπτωσή τους στον πληθυσμό.</t>
    </r>
  </si>
  <si>
    <t xml:space="preserve">1. Δ. Αργυρόπουλος-Γ4 ΕΠΕ-Ι. Σιγάλας, Παραδοτέο Δ10 φάσης Δ Μελέτης 8 "Εποπτεία και Αξιολόγηση της Κατάστασης Διατήρησης Θαλάσσιων τύπως Οικοτόπων και Ειδών Κοινοτικού Ενδιαφέροντος στην Ελλάδα", ΥΠΑΠΕΝ, Αθήνα, σελ. 24                                                                                                                                                                                                                                                                                                                                                                                                                                                           2. Bjorndal K. A. 1997. Foraging ecology and nutrition of sea turtles. Pages 199-231 in The Biology of Sea Turtles (editors: P. L. Lutz, J. A. Musick). CRC Press, Boca Raton, FL, USA.                                                                                                                                                                                                                                                                                        3. Bowen B., Avise J. C., Richardson J. I., Meylan A. B., Margaritoulis D., Hopkins Murphy S. R. 1993. Population structure of loggerhead turtles (Caretta caretta) in the northwestern Atlantic Ocean and Mediterranean Sea. Conservation Biology 7(4): 834-844.10.                                                                                                                                                                                                                                                                                                                                                                                                         4.Broderick A., Glen F., Godley B. J., Hays G. C. 2002. Estimating the number of green and loggerhead turtles nesting annually in the Mediterranean. Oryx 36: 227-235.11.                                                                                                                                                                                                                                                                                          5.Broderick A. C., Coyne M. S., Fuller W. J., Glen F., Godley B. J. 2007. Fidelity and over-wintering of sea turtles. Proc. R. Soc. B 274: 1533-1538.                                                                                                                                                                                                                                                                                                                                                       6. Casale P., Nicolosi P., Freggi D., Turchetto M., Argano R. 2003. Leatherback turtles (Dermochelys coriacea) in Italy and in the Mediterranean basin. Herpetological Journal 13(3):135-139. 42.                                                                                                                                                                                                                                                             7.Laurent L., Casale P., Bradai M. N., Godley B. J., Gerosa G., Broderick A. C., Schroth W., Schierwater B., Levy A. M., Freggi D., Abd El-Mawla E. M., Hadoud D. A., Gomati H. E., Domingo M., Hadjichristophorou M., Kornaraki L., Demirayak F., Gautier C. 1998. Molecular resolution of marine turtle stock composition in fishery by-catch: a case study in the Mediterranean. Molecular Ecology 7: 1529-1542.44. Margaritoulis D. 1986. Captures and strandings of the leatherback sea turtle, Dermochelys coriacea, in Greece (1982-1984). Journal of Herpetology 20: 471-474.
8. Margaritoulis D. 1988. Post-nesting movements of loggerhead sea turtles tagged in Greece. Rapports et Procès-verbaux des réunions de la Commission Internationale pour l'Exploration Scientifique de la Mer Méditerranée 31(2): 284.
9. Margaritoulis D., Rees A. F. 2001. The Loggerhead Turtle, Caretta caretta, population nesting in Kyparissia Bay, Peloponnesus, Greece: Results of beach surveys over seventeen seasons and determination of the core nesting habitat. Zoology in the Middle East 24: 75-90.
10. Margaritoulis D., Argano R., Baran I., Bentivegna F., Bradai M. N., Camiñas J. A., Casale P., De Metrio G., Demetropoulos A., Gerosa G., Godley B.J., Haddoud D.A., Houghton J., Laurent L., Lazar B. 2003. Loggerhead turtles in the Mediterranean Sea: Present knowledge and conservation perspectives. Pages 175-198 in Loggerhead Sea Turtles (editors: A. B. Bolten, B. E. Witherington). Smithsonian Books, Washington DC, USA.
11. Margaritoulis D., Teneketzis K. 2003. Identification of a developmental habitat of the green turtle in Lakonikos Bay, Greece. Pages 170-175 in Proceedings of the First Mediterranean Conference on Marine Turtles (editors: D. Margaritoulis, A. Demetropoulos). Barcelona Convention - Bern Convention - Bonn Convention (CMS). Nicosia, Cyprus.
12. Margaritoulis D. 2005. Nesting activity and reproductive output of loggerhead sea turtles, Caretta caretta, over 19 seasons (1984-2002) at Laganas Bay, Zakynthos, Greece: The largest rookery in the Mediterranean. Chelonian Conservation and Biology 4(4): 916-929.
13. Margaritoulis D., Panagopoulou A., Rees A. F. 2009. Loggerhead nesting in Rethymno, Island of Crete, Greece: Fifteen-year nesting data (1990-2004) indicate a declining population. Pages 116-119 in Proceedings of the Second Mediterranean Conference on Marine Turtles (editors: A. Demetropoulos, O. Türkozan). Barcelona Convention – Bern Convention – Bonn Convention (CMS). 188 pp. PDF Version.                                                                                                                                                                                                                                                                                                                                                                                                                                                            14. Panagopoulos D., Sofouli E., Teneketzis K., Margaritoulis D. 2003. Stranding data as an indicator of fisheries induced mortality of sea turtles in Greece. Pages 202-206 in Proceedings of the First Mediterranean Conference on Marine Turtles (editors: D. Margaritoulis, A. Demetropoulos). Barcelona Convention - Bern Convention - Bonn Convention (CMS), Nicosia, Cyprus.                                                                                                                                                                                                                                                                                                                                                                                                                                                                                                                                 15. Rees A. F., Saad A., Jony M. 2009. Marine turtle nesting survey, Syria 2004: discovery of a “major” green turtle nesting area. Pages 155-157 in Proceedings of the Second Mediterranean Conference on Marine Turtles. Barcelona Convention – Bern Convention – Bonn Convention (CMS). 188 pp. PDF Version.
16. Rees A.F., Margaritoulis D., Newman R., Riggall R., Tsaros P., Zbinden J., Godley B.J. 2012. Ecology of loggerhead marine turtles Caretta caretta in a neritic foraging habitat: movements, sex ratios and growth rates. Marine Biology DOI 10.1007/s00227-012-2107-2.                                                                                                            17. Teneketzis K., Antonopoulou M., Koutsoubas D., Margaritoulis D. 2006. Confirmation of a green turtle developmental habitat in Lakonikos bay, southern Greece, through stomach content analysis. Page 210 in Book of Abstracts of the 10th International Congress on the Zoogeography and Ecology of Greece and Adjacent Regions. Patra, Greece, 26-30/6/2006. The Hellenic Zoological Society, Greece.
18. Zbinden J. A., Davy C., Margaritoulis D., Arlettaz R. 2007. Large spatial variation and female bias in the estimated sex ratio of loggerhead sea turtle hatchlings of a Mediterranean rookery. Endangered Species Research 3: 305-312.
19. Zbinden J.A., Bearhop S., Bradshaw P., Gill B., Margaritoulis D., Newton J., Godley B.J. 2011. Migratory dichotomy and associated phenotypic variations in marine turtles revealed by satellite tracking and stable isotope analysis. Marine Ecology Progress Series 421: 291-302.
</t>
  </si>
  <si>
    <r>
      <t xml:space="preserve">Προγραμμα παρακολούθησης </t>
    </r>
    <r>
      <rPr>
        <sz val="10"/>
        <color rgb="FF000000"/>
        <rFont val="Trebuchet MS"/>
        <family val="2"/>
      </rPr>
      <t xml:space="preserve">και προστασίας σε περιοχές αναπαραγωγής θαλάσσιας χελώνας </t>
    </r>
    <r>
      <rPr>
        <i/>
        <sz val="10"/>
        <color rgb="FF000000"/>
        <rFont val="Trebuchet MS"/>
        <family val="2"/>
        <charset val="161"/>
      </rPr>
      <t>Caretta caretta</t>
    </r>
    <r>
      <rPr>
        <sz val="10"/>
        <color rgb="FF000000"/>
        <rFont val="Trebuchet MS"/>
        <family val="2"/>
      </rPr>
      <t>(συλλογή αναπαραγωγικών δεδομένων, καταγραφή πιέσεων/απειλών, λήψη μέτρων προστασίας στις φωλιές). Καθημερινή παρακολούθηση καθ' όλη την περίοδο φωλεοποίησης και εκκόλαψης (από Μάιο έως Οκτώβριο). Περιοχές παρακολούθησης Κόλπος Μύτικας-Καστροσυκιά.</t>
    </r>
  </si>
  <si>
    <t>81.000 (υπολογισμός 6ετίας)</t>
  </si>
  <si>
    <r>
      <t>Η θαλάσσια χελώνα</t>
    </r>
    <r>
      <rPr>
        <i/>
        <sz val="12"/>
        <color theme="1"/>
        <rFont val="Calibri"/>
        <family val="2"/>
        <charset val="161"/>
        <scheme val="minor"/>
      </rPr>
      <t xml:space="preserve"> Caretta caretta </t>
    </r>
    <r>
      <rPr>
        <sz val="12"/>
        <color theme="1"/>
        <rFont val="Calibri"/>
        <family val="2"/>
        <scheme val="minor"/>
      </rPr>
      <t>συμπεριλαμβάνεται στα Παραρτήματα ΙΙ και IV της Οδηγίας 92/43/ΕΟΚ, ως είδος προτεραιότητας, το οποίο έχει ανάγκη αυστηρής προστασίας. Δεδομένου ότι η Ελλάδα συγκεντρώνει το 85% περίπου του αναπαραγωγικού πληθυσμού της Caretta caretta στο έδαφος της Ευρωπαϊκής Ένωσης, η παρακολούθηση της Κατάστασης Διατήρησης του είδους και η λήψη μέτρων προστασίας κρίνεται επιτακτική και συνίσταται να επικεντρωθεί στους μεγαλύτερους βιοτόπους αναπαραγωγής, η σημασία των οποίων έχει τεκμηριωθεί τόσο με χρονοσειρές δεδομένων όσο και με επιστημονικές δημοσιεύσεις. Σημειώνεται ότι λόγω του μεγάλου χρόνου ωρίμανσης του είδους (ελάχιστο 14 έτη) και των μεγάλων ετήσιων διακυμάνσεων επιβάλλεται η παρακολούθηση να γίνεται για πολλά χρόνια. Οι παράμετροι που πρέπει να παρακολουθούνται είναι οι εξής: 1. Αναπαραγωγικές παράμετροι όπου εξάγονται συμπεράσματα για το μέγεθος του αναπαραγωγικού πληθυσμού (breeding females), τον αριθμό των νέων ατόμων (νεοσσοί) που εισέρχονται στον πληθυσμό, καθώς και την εν γένει διαθεσιμότητα και καταλληλότητα του βιοτόπου. Η παρακολούθηση πρέπει να γίνεται καθημερινά κατά τη διάρκεια της περιόδου φωλεοποίησης (15/5-15/8) και της περιόδου εξόδου των νεοσσών από τις φωλιές (15/7-15/10). Η σχετική μεθοδολογία πρέπει να ακολουθεί διεθνώς αναγνωρισμένα πρότυπα, όπως η συνιστώμενη μεθοδολογία από το Marine Turtle Specialist Group της IUCN, 2. Πιέσεις/απειλές στην περιοχή αναπαραγωγής που επηρεάζουν αφενός το είδος και αφετέρου το βιότοπο αναπαραγωγής του, τόσο στο χερσαίο τμήμα του (nesting area) όσο και στο θαλάσσιο (inter-nesting and mating area), 3. Μέτρα προστασίας φωλιών, όπου θα πρέπει να αξιολογείται η εφαρμογή τους και η επίπτωσή τους στον πληθυσμό.</t>
    </r>
  </si>
  <si>
    <t>1. Δ. Αργυρόπουλος-Γ4 ΕΠΕ-Ι. Σιγάλας, Παραδοτέο Δ10 φάσης Δ Μελέτης 8 "Εποπτεία και Αξιολόγηση της Κατάστασης Διατήρησης Θαλάσσιων τύπως Οικοτόπων και Ειδών Κοινοτικού Ενδιαφέροντος στην Ελλάδα", ΥΠΑΠΕΝ, Αθήνα, σελ. 24                                                                                                                                                                                                                                                                                                                                                                                                                                                           2. Bjorndal K. A. 1997. Foraging ecology and nutrition of sea turtles. Pages 199-231 in The Biology of Sea Turtles (editors: P. L. Lutz, J. A. Musick). CRC Press, Boca Raton, FL, USA.                                                                                                                                                                                                                                                                                        3. Bowen B., Avise J. C., Richardson J. I., Meylan A. B., Margaritoulis D., Hopkins Murphy S. R. 1993. Population structure of loggerhead turtles (Caretta caretta) in the northwestern Atlantic Ocean and Mediterranean Sea. Conservation Biology 7(4): 834-844.10.                                                                                                                                                                                                                                                                                                                                                                                                         4.Broderick A., Glen F., Godley B. J., Hays G. C. 2002. Estimating the number of green and loggerhead turtles nesting annually in the Mediterranean. Oryx 36: 227-235.11.                                                                                                                                                                                                                                                                                          5.Broderick A. C., Coyne M. S., Fuller W. J., Glen F., Godley B. J. 2007. Fidelity and over-wintering of sea turtles. Proc. R. Soc. B 274: 1533-1538.                                                                                                                                                                                                                                                                                                                                                       6. Casale P., Nicolosi P., Freggi D., Turchetto M., Argano R. 2003. Leatherback turtles (Dermochelys coriacea) in Italy and in the Mediterranean basin. Herpetological Journal 13(3):135-139. 42.                                                                                                                                                                                                                                                             7.Laurent L., Casale P., Bradai M. N., Godley B. J., Gerosa G., Broderick A. C., Schroth W., Schierwater B., Levy A. M., Freggi D., Abd El-Mawla E. M., Hadoud D. A., Gomati H. E., Domingo M., Hadjichristophorou M., Kornaraki L., Demirayak F., Gautier C. 1998. Molecular resolution of marine turtle stock composition in fishery by-catch: a case study in the Mediterranean. Molecular Ecology 7: 1529-1542.44. Margaritoulis D. 1986. Captures and strandings of the leatherback sea turtle, Dermochelys coriacea, in Greece (1982-1984). Journal of Herpetology 20: 471-474.
8. Margaritoulis D. 1988. Post-nesting movements of loggerhead sea turtles tagged in Greece. Rapports et Procès-verbaux des réunions de la Commission Internationale pour l'Exploration Scientifique de la Mer Méditerranée 31(2): 284.
9. Margaritoulis D., Rees A. F. 2001. The Loggerhead Turtle, Caretta caretta, population nesting in Kyparissia Bay, Peloponnesus, Greece: Results of beach surveys over seventeen seasons and determination of the core nesting habitat. Zoology in the Middle East 24: 75-90.
10. Margaritoulis D., Argano R., Baran I., Bentivegna F., Bradai M. N., Camiñas J. A., Casale P., De Metrio G., Demetropoulos A., Gerosa G., Godley B.J., Haddoud D.A., Houghton J., Laurent L., Lazar B. 2003. Loggerhead turtles in the Mediterranean Sea: Present knowledge and conservation perspectives. Pages 175-198 in Loggerhead Sea Turtles (editors: A. B. Bolten, B. E. Witherington). Smithsonian Books, Washington DC, USA.
11. Margaritoulis D., Teneketzis K. 2003. Identification of a developmental habitat of the green turtle in Lakonikos Bay, Greece. Pages 170-175 in Proceedings of the First Mediterranean Conference on Marine Turtles (editors: D. Margaritoulis, A. Demetropoulos). Barcelona Convention - Bern Convention - Bonn Convention (CMS). Nicosia, Cyprus.
12. Margaritoulis D. 2005. Nesting activity and reproductive output of loggerhead sea turtles, Caretta caretta, over 19 seasons (1984-2002) at Laganas Bay, Zakynthos, Greece: The largest rookery in the Mediterranean. Chelonian Conservation and Biology 4(4): 916-929.
13. Margaritoulis D., Panagopoulou A., Rees A. F. 2009. Loggerhead nesting in Rethymno, Island of Crete, Greece: Fifteen-year nesting data (1990-2004) indicate a declining population. Pages 116-119 in Proceedings of the Second Mediterranean Conference on Marine Turtles (editors: A. Demetropoulos, O. Türkozan). Barcelona Convention – Bern Convention – Bonn Convention (CMS). 188 pp. PDF Version.                                                                                                                                                                                                                                                                                                                                                                                                                                                            14. Panagopoulos D., Sofouli E., Teneketzis K., Margaritoulis D. 2003. Stranding data as an indicator of fisheries induced mortality of sea turtles in Greece. Pages 202-206 in Proceedings of the First Mediterranean Conference on Marine Turtles (editors: D. Margaritoulis, A. Demetropoulos). Barcelona Convention - Bern Convention - Bonn Convention (CMS), Nicosia, Cyprus.                                                                                                                                                                                                                                                                                                                                                                                                                                                                                                                                 15. Rees A. F., Saad A., Jony M. 2009. Marine turtle nesting survey, Syria 2004: discovery of a “major” green turtle nesting area. Pages 155-157 in Proceedings of the Second Mediterranean Conference on Marine Turtles. Barcelona Convention – Bern Convention – Bonn Convention (CMS). 188 pp. PDF Version.
16. Rees A.F., Margaritoulis D., Newman R., Riggall R., Tsaros P., Zbinden J., Godley B.J. 2012. Ecology of loggerhead marine turtles Caretta caretta in a neritic foraging habitat: movements, sex ratios and growth rates. Marine Biology DOI 10.1007/s00227-012-2107-2.                                                                                                            17. Teneketzis K., Antonopoulou M., Koutsoubas D., Margaritoulis D. 2006. Confirmation of a green turtle developmental habitat in Lakonikos bay, southern Greece, through stomach content analysis. Page 210 in Book of Abstracts of the 10th International Congress on the Zoogeography and Ecology of Greece and Adjacent Regions. Patra, Greece, 26-30/6/2006. The Hellenic Zoological Society, Greece.
18. Zbinden J. A., Davy C., Margaritoulis D., Arlettaz R. 2007. Large spatial variation and female bias in the estimated sex ratio of loggerhead sea turtle hatchlings of a Mediterranean rookery. Endangered Species Research 3: 305-312.
19. Zbinden J.A., Bearhop S., Bradshaw P., Gill B., Margaritoulis D., Newton J., Godley B.J. 2011. Migratory dichotomy and associated phenotypic variations in marine turtles revealed by satellite tracking and stable isotope analysis. Marine Ecology Progress Series 421: 291-302.                                                                      20.Casale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</si>
  <si>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r>
      <t xml:space="preserve">Προγραμμα παρακολούθησης </t>
    </r>
    <r>
      <rPr>
        <sz val="10"/>
        <color rgb="FF000000"/>
        <rFont val="Trebuchet MS"/>
        <family val="2"/>
      </rPr>
      <t>και προστασίας σε περιοχές αναπαραγωγής θαλάσσιας χελώνας</t>
    </r>
    <r>
      <rPr>
        <i/>
        <sz val="10"/>
        <color rgb="FF000000"/>
        <rFont val="Trebuchet MS"/>
        <family val="2"/>
        <charset val="161"/>
      </rPr>
      <t xml:space="preserve"> Caretta caretta</t>
    </r>
    <r>
      <rPr>
        <sz val="10"/>
        <color rgb="FF000000"/>
        <rFont val="Trebuchet MS"/>
        <family val="2"/>
      </rPr>
      <t>(συλλογή αναπαραγωγικών δεδομένων, καταγραφή πιέσεων/απειλών, λήψη μέτρων προστασίας στις φωλιές</t>
    </r>
    <r>
      <rPr>
        <sz val="10"/>
        <color rgb="FF000000"/>
        <rFont val="Trebuchet MS"/>
        <family val="2"/>
      </rPr>
      <t>). Καθημερινή παρακολούθηση καθ' όλη την περίοδο φωλεοποίησης και εκκόλαψης (από Μάιο έως Οκτώβριο). Περιοχές παρακολούθησης Στροφυ</t>
    </r>
    <r>
      <rPr>
        <sz val="10"/>
        <color rgb="FF000000"/>
        <rFont val="Trebuchet MS"/>
        <family val="2"/>
      </rPr>
      <t>λιά-Κοτύχι, Βόρειος Κυπαρισσιακός Κόλπος.</t>
    </r>
  </si>
  <si>
    <t>300.000 (υπολογισμός 6ετίας)</t>
  </si>
  <si>
    <r>
      <t xml:space="preserve">Η θαλάσσια χελώνα </t>
    </r>
    <r>
      <rPr>
        <i/>
        <sz val="12"/>
        <color theme="1"/>
        <rFont val="Calibri"/>
        <family val="2"/>
        <charset val="161"/>
        <scheme val="minor"/>
      </rPr>
      <t xml:space="preserve">Caretta caretta </t>
    </r>
    <r>
      <rPr>
        <sz val="12"/>
        <color theme="1"/>
        <rFont val="Calibri"/>
        <family val="2"/>
        <scheme val="minor"/>
      </rPr>
      <t xml:space="preserve">συμπεριλαμβάνεται στα Παραρτήματα ΙΙ και IV της Οδηγίας 92/43/ΕΟΚ, ως είδος προτεραιότητας, το οποίο έχει ανάγκη αυστηρής προστασίας. Δεδομένου ότι η Ελλάδα συγκεντρώνει το 85% περίπου του αναπαραγωγικού πληθυσμού της </t>
    </r>
    <r>
      <rPr>
        <i/>
        <sz val="12"/>
        <color theme="1"/>
        <rFont val="Calibri"/>
        <family val="2"/>
        <charset val="161"/>
        <scheme val="minor"/>
      </rPr>
      <t>Caretta caretta</t>
    </r>
    <r>
      <rPr>
        <sz val="12"/>
        <color theme="1"/>
        <rFont val="Calibri"/>
        <family val="2"/>
        <scheme val="minor"/>
      </rPr>
      <t xml:space="preserve"> στο έδαφος της Ευρωπαϊκής Ένωσης, η παρακολούθηση της Κατάστασης Διατήρησης του είδους και η λήψη μέτρων προστασίας κρίνεται επιτακτική και συνίσταται να επικεντρωθεί στους μεγαλύτερους βιοτόπους αναπαραγωγής, η σημασία των οποίων έχει τεκμηριωθεί τόσο με χρονοσειρές δεδομένων όσο και με επιστημονικές δημοσιεύσεις. Σημειώνεται ότι λόγω του μεγάλου χρόνου ωρίμανσης του είδους (ελάχιστο 14 έτη) και των μεγάλων ετήσιων διακυμάνσεων επιβάλλεται η παρακολούθηση να γίνεται για πολλά χρόνια. Οι παράμετροι που πρέπει να παρακολουθούνται είναι οι εξής: 1. Αναπαραγωγικές παράμετροι όπου εξάγονται συμπεράσματα για το μέγεθος του αναπαραγωγικού πληθυσμού (breeding females), τον αριθμό των νέων ατόμων (νεοσσοί) που εισέρχονται στον πληθυσμό, καθώς και την εν γένει διαθεσιμότητα και καταλληλότητα του βιοτόπου. Η παρακολούθηση πρέπει να γίνεται καθημερινά κατά τη διάρκεια της περιόδου φωλεοποίησης (15/5-15/8) και της περιόδου εξόδου των νεοσσών από τις φωλιές (15/7-15/10). Η σχετική μεθοδολογία πρέπει να ακολουθεί διεθνώς αναγνωρισμένα πρότυπα, όπως η συνιστώμενη μεθοδολογία από το Marine Turtle Specialist Group της IUCN, 2. Πιέσεις/απειλές στην περιοχή αναπαραγωγής που επηρεάζουν αφενός το είδος και αφετέρου το βιότοπο αναπαραγωγής του, τόσο στο χερσαίο τμήμα του (nesting area) όσο και στο θαλάσσιο (inter-nesting and mating area), 3. Μέτρα προστασίας φωλιών, όπου θα πρέπει να αξιολογείται η εφαρμογή τους και η επίπτωσή τους στον πληθυσμό.</t>
    </r>
  </si>
  <si>
    <t>1. Δ. Αργυρόπουλος-Γ4 ΕΠΕ-Ι. Σιγάλας, Παραδοτέο Δ10 φάσης Δ Μελέτης 8 "Εποπτεία και Αξιολόγηση της Κατάστασης Διατήρησης Θαλάσσιων τύπως Οικοτόπων και Ειδών Κοινοτικού Ενδιαφέροντος στην Ελλάδα", ΥΠΑΠΕΝ, Αθήνα, σελ. 24                                                                                                                                                                                                                                                                                                                                                                                                                                                           2. Bjorndal K. A. 1997. Foraging ecology and nutrition of sea turtles. Pages 199-231 in The Biology of Sea Turtles (editors: P. L. Lutz, J. A. Musick). CRC Press, Boca Raton, FL, USA.                                                                                                                                                                                                                                                                                        3. Bowen B., Avise J. C., Richardson J. I., Meylan A. B., Margaritoulis D., Hopkins Murphy S. R. 1993. Population structure of loggerhead turtles (Caretta caretta) in the northwestern Atlantic Ocean and Mediterranean Sea. Conservation Biology 7(4): 834-844.10.                                                                                                                                                                                                                                                                                                                                                                                                         4.Broderick A., Glen F., Godley B. J., Hays G. C. 2002. Estimating the number of green and loggerhead turtles nesting annually in the Mediterranean. Oryx 36: 227-235.11.                                                                                                                                                                                                                                                                                          5.Broderick A. C., Coyne M. S., Fuller W. J., Glen F., Godley B. J. 2007. Fidelity and over-wintering of sea turtles. Proc. R. Soc. B 274: 1533-1538.                                                                                                                                                                                                                                                                                                                                                       6. Casale P., Nicolosi P., Freggi D., Turchetto M., Argano R. 2003. Leatherback turtles (Dermochelys coriacea) in Italy and in the Mediterranean basin. Herpetological Journal 13(3):135-139. 42.                                                                                                                                                                                                                                                             7.Laurent L., Casale P., Bradai M. N., Godley B. J., Gerosa G., Broderick A. C., Schroth W., Schierwater B., Levy A. M., Freggi D., Abd El-Mawla E. M., Hadoud D. A., Gomati H. E., Domingo M., Hadjichristophorou M., Kornaraki L., Demirayak F., Gautier C. 1998. Molecular resolution of marine turtle stock composition in fishery by-catch: a case study in the Mediterranean. Molecular Ecology 7: 1529-1542.44. Margaritoulis D. 1986. Captures and strandings of the leatherback sea turtle, Dermochelys coriacea, in Greece (1982-1984). Journal of Herpetology 20: 471-474.
8. Margaritoulis D. 1988. Post-nesting movements of loggerhead sea turtles tagged in Greece. Rapports et Procès-verbaux des réunions de la Commission Internationale pour l'Exploration Scientifique de la Mer Méditerranée 31(2): 284.
9. Margaritoulis D., Rees A. F. 2001. The Loggerhead Turtle, Caretta caretta, population nesting in Kyparissia Bay, Peloponnesus, Greece: Results of beach surveys over seventeen seasons and determination of the core nesting habitat. Zoology in the Middle East 24: 75-90.
10. Margaritoulis D., Argano R., Baran I., Bentivegna F., Bradai M. N., Camiñas J. A., Casale P., De Metrio G., Demetropoulos A., Gerosa G., Godley B.J., Haddoud D.A., Houghton J., Laurent L., Lazar B. 2003. Loggerhead turtles in the Mediterranean Sea: Present knowledge and conservation perspectives. Pages 175-198 in Loggerhead Sea Turtles (editors: A. B. Bolten, B. E. Witherington). Smithsonian Books, Washington DC, USA.
11. Margaritoulis D., Teneketzis K. 2003. Identification of a developmental habitat of the green turtle in Lakonikos Bay, Greece. Pages 170-175 in Proceedings of the First Mediterranean Conference on Marine Turtles (editors: D. Margaritoulis, A. Demetropoulos). Barcelona Convention - Bern Convention - Bonn Convention (CMS). Nicosia, Cyprus.
12. Margaritoulis D. 2005. Nesting activity and reproductive output of loggerhead sea turtles, Caretta caretta, over 19 seasons (1984-2002) at Laganas Bay, Zakynthos, Greece: The largest rookery in the Mediterranean. Chelonian Conservation and Biology 4(4): 916-929.
13. Margaritoulis D., Panagopoulou A., Rees A. F. 2009. Loggerhead nesting in Rethymno, Island of Crete, Greece: Fifteen-year nesting data (1990-2004) indicate a declining population. Pages 116-119 in Proceedings of the Second Mediterranean Conference on Marine Turtles (editors: A. Demetropoulos, O. Türkozan). Barcelona Convention – Bern Convention – Bonn Convention (CMS). 188 pp. PDF Version.                                                                                                                                                                                                                                                                                                                                                                                                                                                            14. Panagopoulos D., Sofouli E., Teneketzis K., Margaritoulis D. 2003. Stranding data as an indicator of fisheries induced mortality of sea turtles in Greece. Pages 202-206 in Proceedings of the First Mediterranean Conference on Marine Turtles (editors: D. Margaritoulis, A. Demetropoulos). Barcelona Convention - Bern Convention - Bonn Convention (CMS), Nicosia, Cyprus.                                                                                                                                                                                                                                                                                                                                                                                                                                                                                                                                 15. Rees A. F., Saad A., Jony M. 2009. Marine turtle nesting survey, Syria 2004: discovery of a “major” green turtle nesting area. Pages 155-157 in Proceedings of the Second Mediterranean Conference on Marine Turtles. Barcelona Convention – Bern Convention – Bonn Convention (CMS). 188 pp. PDF Version.
16. Rees A.F., Margaritoulis D., Newman R., Riggall R., Tsaros P., Zbinden J., Godley B.J. 2012. Ecology of loggerhead marine turtles Caretta caretta in a neritic foraging habitat: movements, sex ratios and growth rates. Marine Biology DOI 10.1007/s00227-012-2107-2.                                                                                                            17. Teneketzis K., Antonopoulou M., Koutsoubas D., Margaritoulis D. 2006. Confirmation of a green turtle developmental habitat in Lakonikos bay, southern Greece, through stomach content analysis. Page 210 in Book of Abstracts of the 10th International Congress on the Zoogeography and Ecology of Greece and Adjacent Regions. Patra, Greece, 26-30/6/2006. The Hellenic Zoological Society, Greece.
18. Zbinden J. A., Davy C., Margaritoulis D., Arlettaz R. 2007. Large spatial variation and female bias in the estimated sex ratio of loggerhead sea turtle hatchlings of a Mediterranean rookery. Endangered Species Research 3: 305-312.
19. Zbinden J.A., Bearhop S., Bradshaw P., Gill B., Margaritoulis D., Newton J., Godley B.J. 2011. Migratory dichotomy and associated phenotypic variations in marine turtles revealed by satellite tracking and stable isotope analysis. Marine Ecology Progress Series 421: 291-302.                                                                            20.Casale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</si>
  <si>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r>
      <t xml:space="preserve">Προγραμμα παρακολούθησης </t>
    </r>
    <r>
      <rPr>
        <sz val="10"/>
        <color rgb="FF000000"/>
        <rFont val="Trebuchet MS"/>
        <family val="2"/>
      </rPr>
      <t xml:space="preserve">και προστασίας σε περιοχές αναπαραγωγής θαλάσσιας χελώνας </t>
    </r>
    <r>
      <rPr>
        <i/>
        <sz val="10"/>
        <color rgb="FF000000"/>
        <rFont val="Trebuchet MS"/>
        <family val="2"/>
        <charset val="161"/>
      </rPr>
      <t>Caretta caretta</t>
    </r>
    <r>
      <rPr>
        <sz val="10"/>
        <color rgb="FF000000"/>
        <rFont val="Trebuchet MS"/>
        <family val="2"/>
      </rPr>
      <t>(συλλογή αναπαραγωγικών δεδομένων, καταγραφή πιέσεων/απειλών, λήψη μέτρων προστασίας στις φωλιές, μόνιμη σήμανση χελωνών με PIT tags /ηλεκτρονική σήμανση). Καθημερινή παρακολούθηση καθ' όλη την περίοδο φωλεοποίησης και εκκόλαψης (από Μάιο έως Οκτώβριο). Περιοχές παρακολούθησης Νότιος Κυπαρισσιακός Κόλπος, Ρωμανός, Ζάγκα-Μεμί Κορώνης, Λακωνικός Κόλπος.</t>
    </r>
  </si>
  <si>
    <t>645.000 (υπολογισμός 6ετίας)</t>
  </si>
  <si>
    <r>
      <t xml:space="preserve">Η θαλάσσια χελώνα </t>
    </r>
    <r>
      <rPr>
        <i/>
        <sz val="12"/>
        <color theme="1"/>
        <rFont val="Calibri"/>
        <family val="2"/>
        <charset val="161"/>
        <scheme val="minor"/>
      </rPr>
      <t>Caretta caretta</t>
    </r>
    <r>
      <rPr>
        <sz val="12"/>
        <color theme="1"/>
        <rFont val="Calibri"/>
        <family val="2"/>
        <scheme val="minor"/>
      </rPr>
      <t xml:space="preserve"> συμπεριλαμβάνεται στα Παραρτήματα ΙΙ και IV της Οδηγίας 92/43/ΕΟΚ, ως είδος προτεραιότητας, το οποίο έχει ανάγκη αυστηρής προστασίας. Δεδομένου ότι η Ελλάδα συγκεντρώνει το 85% περίπου του αναπαραγωγικού πληθυσμού της </t>
    </r>
    <r>
      <rPr>
        <i/>
        <sz val="12"/>
        <color theme="1"/>
        <rFont val="Calibri"/>
        <family val="2"/>
        <charset val="161"/>
        <scheme val="minor"/>
      </rPr>
      <t xml:space="preserve">Caretta caretta </t>
    </r>
    <r>
      <rPr>
        <sz val="12"/>
        <color theme="1"/>
        <rFont val="Calibri"/>
        <family val="2"/>
        <scheme val="minor"/>
      </rPr>
      <t xml:space="preserve">στο έδαφος της Ευρωπαϊκής Ένωσης, η παρακολούθηση της Κατάστασης Διατήρησης του είδους και η λήψη μέτρων προστασίας κρίνεται επιτακτική και συνίσταται να επικεντρωθεί στους μεγαλύτερους βιοτόπους αναπαραγωγής, η σημασία των οποίων έχει τεκμηριωθεί τόσο με χρονοσειρές δεδομένων όσο και με επιστημονικές δημοσιεύσεις. Σημειώνεται ότι λόγω του μεγάλου χρόνου ωρίμανσης του είδους (ελάχιστο 14 έτη) και των μεγάλων ετήσιων διακυμάνσεων επιβάλλεται η παρακολούθηση να γίνεται για πολλά χρόνια. Οι παράμετροι που πρέπει να παρακολουθούνται είναι οι εξής: 1. Αναπαραγωγικές παράμετροι όπου εξάγονται συμπεράσματα για το μέγεθος του αναπαραγωγικού πληθυσμού (breeding females), τον αριθμό των νέων ατόμων (νεοσσοί) που εισέρχονται στον πληθυσμό, καθώς και την εν γένει διαθεσιμότητα και καταλληλότητα του βιοτόπου. Η παρακολούθηση πρέπει να γίνεται καθημερινά κατά τη διάρκεια της περιόδου φωλεοποίησης (15/5-15/8) και της περιόδου εξόδου των νεοσσών από τις φωλιές (15/7-15/10). Η σχετική μεθοδολογία πρέπει να ακολουθεί διεθνώς αναγνωρισμένα πρότυπα, όπως η συνιστώμενη μεθοδολογία από το Marine Turtle Specialist Group της IUCN, 2. Πιέσεις/απειλές στην περιοχή αναπαραγωγής που επηρεάζουν αφενός το είδος και αφετέρου το βιότοπο αναπαραγωγής του, τόσο στο χερσαίο τμήμα του (nesting area) όσο και στο θαλάσσιο (inter-nesting and mating area), 3. Μέτρα προστασίας φωλιών, όπου θα πρέπει να αξιολογείται η εφαρμογή τους και η επίπτωσή τους στον πληθυσμό. Σχετικά με τις περιοχές δράσης έχει τεκμηριωθεί πως ο Κυπαρισσιακός κόλπος φιλοξενεί τον μεγαλύτερο αναπαραγωγικό πληθυσμό της </t>
    </r>
    <r>
      <rPr>
        <i/>
        <sz val="12"/>
        <color theme="1"/>
        <rFont val="Calibri"/>
        <family val="2"/>
        <charset val="161"/>
        <scheme val="minor"/>
      </rPr>
      <t>Caretta caretta</t>
    </r>
    <r>
      <rPr>
        <sz val="12"/>
        <color theme="1"/>
        <rFont val="Calibri"/>
        <family val="2"/>
        <scheme val="minor"/>
      </rPr>
      <t xml:space="preserve"> στη Μεσόγειο, ενώ στο Λακωνικό Κόλπο φωλεοποιεί σημαντικός αριθμός χελωνών </t>
    </r>
    <r>
      <rPr>
        <i/>
        <sz val="12"/>
        <color theme="1"/>
        <rFont val="Calibri"/>
        <family val="2"/>
        <charset val="161"/>
        <scheme val="minor"/>
      </rPr>
      <t xml:space="preserve">Caretta caretta. </t>
    </r>
  </si>
  <si>
    <t>1. Δ. Αργυρόπουλος-Γ4 ΕΠΕ-Ι. Σιγάλας, Παραδοτέο Δ10 φάσης Δ Μελέτης 8 "Εποπτεία και Αξιολόγηση της Κατάστασης Διατήρησης Θαλάσσιων τύπως Οικοτόπων και Ειδών Κοινοτικού Ενδιαφέροντος στην Ελλάδα", ΥΠΑΠΕΝ, Αθήνα, σελ. 24                                                                                                                                                                                                                                                                                                                                                                                                                                                           2. Bjorndal K. A. 1997. Foraging ecology and nutrition of sea turtles. Pages 199-231 in The Biology of Sea Turtles (editors: P. L. Lutz, J. A. Musick). CRC Press, Boca Raton, FL, USA.                                                                                                                                                                                                                                                                                        3. Bowen B., Avise J. C., Richardson J. I., Meylan A. B., Margaritoulis D., Hopkins Murphy S. R. 1993. Population structure of loggerhead turtles (Caretta caretta) in the northwestern Atlantic Ocean and Mediterranean Sea. Conservation Biology 7(4): 834-844.10.                                                                                                                                                                                                                                                                                                                                                                                                         4.Broderick A., Glen F., Godley B. J., Hays G. C. 2002. Estimating the number of green and loggerhead turtles nesting annually in the Mediterranean. Oryx 36: 227-235.11.                                                                                                                                                                                                                                                                                          5.Broderick A. C., Coyne M. S., Fuller W. J., Glen F., Godley B. J. 2007. Fidelity and over-wintering of sea turtles. Proc. R. Soc. B 274: 1533-1538.                                                                                                                                                                                                                                                                                                                                                       6. Casale P., Nicolosi P., Freggi D., Turchetto M., Argano R. 2003. Leatherback turtles (Dermochelys coriacea) in Italy and in the Mediterranean basin. Herpetological Journal 13(3):135-139. 42.                                                                                                                                                                                                                                                             7.Laurent L., Casale P., Bradai M. N., Godley B. J., Gerosa G., Broderick A. C., Schroth W., Schierwater B., Levy A. M., Freggi D., Abd El-Mawla E. M., Hadoud D. A., Gomati H. E., Domingo M., Hadjichristophorou M., Kornaraki L., Demirayak F., Gautier C. 1998. Molecular resolution of marine turtle stock composition in fishery by-catch: a case study in the Mediterranean. Molecular Ecology 7: 1529-1542.44. Margaritoulis D. 1986. Captures and strandings of the leatherback sea turtle, Dermochelys coriacea, in Greece (1982-1984). Journal of Herpetology 20: 471-474.
8. Margaritoulis D. 1988. Post-nesting movements of loggerhead sea turtles tagged in Greece. Rapports et Procès-verbaux des réunions de la Commission Internationale pour l'Exploration Scientifique de la Mer Méditerranée 31(2): 284.
9. Margaritoulis D., Rees A. F. 2001. The Loggerhead Turtle, Caretta caretta, population nesting in Kyparissia Bay, Peloponnesus, Greece: Results of beach surveys over seventeen seasons and determination of the core nesting habitat. Zoology in the Middle East 24: 75-90.
10. Margaritoulis D., Argano R., Baran I., Bentivegna F., Bradai M. N., Camiñas J. A., Casale P., De Metrio G., Demetropoulos A., Gerosa G., Godley B.J., Haddoud D.A., Houghton J., Laurent L., Lazar B. 2003. Loggerhead turtles in the Mediterranean Sea: Present knowledge and conservation perspectives. Pages 175-198 in Loggerhead Sea Turtles (editors: A. B. Bolten, B. E. Witherington). Smithsonian Books, Washington DC, USA.
11. Margaritoulis D., Teneketzis K. 2003. Identification of a developmental habitat of the green turtle in Lakonikos Bay, Greece. Pages 170-175 in Proceedings of the First Mediterranean Conference on Marine Turtles (editors: D. Margaritoulis, A. Demetropoulos). Barcelona Convention - Bern Convention - Bonn Convention (CMS). Nicosia, Cyprus.
12. Margaritoulis D. 2005. Nesting activity and reproductive output of loggerhead sea turtles, Caretta caretta, over 19 seasons (1984-2002) at Laganas Bay, Zakynthos, Greece: The largest rookery in the Mediterranean. Chelonian Conservation and Biology 4(4): 916-929.
13. Margaritoulis D., Panagopoulou A., Rees A. F. 2009. Loggerhead nesting in Rethymno, Island of Crete, Greece: Fifteen-year nesting data (1990-2004) indicate a declining population. Pages 116-119 in Proceedings of the Second Mediterranean Conference on Marine Turtles (editors: A. Demetropoulos, O. Türkozan). Barcelona Convention – Bern Convention – Bonn Convention (CMS). 188 pp. PDF Version.                                                                                                                                                                                                                                                                                                                                                                                                                                                            14. Panagopoulos D., Sofouli E., Teneketzis K., Margaritoulis D. 2003. Stranding data as an indicator of fisheries induced mortality of sea turtles in Greece. Pages 202-206 in Proceedings of the First Mediterranean Conference on Marine Turtles (editors: D. Margaritoulis, A. Demetropoulos). Barcelona Convention - Bern Convention - Bonn Convention (CMS), Nicosia, Cyprus.                                                                                                                                                                                                                                                                                                                                                                                                                                                                                                                                 15. Rees A. F., Saad A., Jony M. 2009. Marine turtle nesting survey, Syria 2004: discovery of a “major” green turtle nesting area. Pages 155-157 in Proceedings of the Second Mediterranean Conference on Marine Turtles. Barcelona Convention – Bern Convention – Bonn Convention (CMS). 188 pp. PDF Version.
16. Rees A.F., Margaritoulis D., Newman R., Riggall R., Tsaros P., Zbinden J., Godley B.J. 2012. Ecology of loggerhead marine turtles Caretta caretta in a neritic foraging habitat: movements, sex ratios and growth rates. Marine Biology DOI 10.1007/s00227-012-2107-2.                                                                                                            17. Teneketzis K., Antonopoulou M., Koutsoubas D., Margaritoulis D. 2006. Confirmation of a green turtle developmental habitat in Lakonikos bay, southern Greece, through stomach content analysis. Page 210 in Book of Abstracts of the 10th International Congress on the Zoogeography and Ecology of Greece and Adjacent Regions. Patra, Greece, 26-30/6/2006. The Hellenic Zoological Society, Greece.
18. Zbinden J. A., Davy C., Margaritoulis D., Arlettaz R. 2007. Large spatial variation and female bias in the estimated sex ratio of loggerhead sea turtle hatchlings of a Mediterranean rookery. Endangered Species Research 3: 305-312.
19. Zbinden J.A., Bearhop S., Bradshaw P., Gill B., Margaritoulis D., Newton J., Godley B.J. 2011. Migratory dichotomy and associated phenotypic variations in marine turtles revealed by satellite tracking and stable isotope analysis. Marine Ecology Progress Series 421: 291-302.                                                                          20.Casale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</si>
  <si>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r>
      <t xml:space="preserve">Προγραμμα παρακολούθησης </t>
    </r>
    <r>
      <rPr>
        <sz val="10"/>
        <color rgb="FF000000"/>
        <rFont val="Trebuchet MS"/>
        <family val="2"/>
      </rPr>
      <t>και προστασίας σε περιοχές αναπαραγωγής θαλάσσιας χελώνας</t>
    </r>
    <r>
      <rPr>
        <i/>
        <sz val="10"/>
        <color rgb="FF000000"/>
        <rFont val="Trebuchet MS"/>
        <family val="2"/>
        <charset val="161"/>
      </rPr>
      <t xml:space="preserve"> Caretta caretta</t>
    </r>
    <r>
      <rPr>
        <sz val="10"/>
        <color rgb="FF000000"/>
        <rFont val="Trebuchet MS"/>
        <family val="2"/>
      </rPr>
      <t>(συλλογή αναπαραγωγικών δεδομένων, καταγραφή πιέσεων/απειλών, λήψη μέτρων προστασίας στις φωλιές, μόνιμη σήμανση χελωνών με PIT tags /ηλεκτρονική σήμανση). Καθημερινή παρακολούθηση καθ' όλη την περίοδο φωλεοποίησης και εκκόλαψης (από Μάιο έως Οκτώβριο). Περιοχές παρακολούθησης Κόλπος Ρεθύμνου, Κόλπος Χανίων, Κόλπος Μεσσαράς.</t>
    </r>
  </si>
  <si>
    <t>549.000 (υπολογισμός 6ετίας)</t>
  </si>
  <si>
    <r>
      <t>Η θαλάσσια χελώνα</t>
    </r>
    <r>
      <rPr>
        <i/>
        <sz val="12"/>
        <color theme="1"/>
        <rFont val="Calibri"/>
        <family val="2"/>
        <charset val="161"/>
        <scheme val="minor"/>
      </rPr>
      <t xml:space="preserve"> Caretta caretta</t>
    </r>
    <r>
      <rPr>
        <sz val="12"/>
        <color theme="1"/>
        <rFont val="Calibri"/>
        <family val="2"/>
        <scheme val="minor"/>
      </rPr>
      <t xml:space="preserve"> συμπεριλαμβάνεται στα Παραρτήματα ΙΙ και IV της Οδηγίας 92/43/ΕΟΚ, ως είδος προτεραιότητας, το οποίο έχει ανάγκη αυστηρής προστασίας. Δεδομένου ότι η Ελλάδα συγκεντρώνει το 85% περίπου του αναπαραγωγικού πληθυσμού της Caretta caretta στο έδαφος της Ευρωπαϊκής Ένωσης, η παρακολούθηση της Κατάστασης Διατήρησης του είδους και η λήψη μέτρων προστασίας κρίνεται επιτακτική και συνίσταται να επικεντρωθεί στους μεγαλύτερους βιοτόπους αναπαραγωγής, η σημασία των οποίων έχει τεκμηριωθεί τόσο με χρονοσειρές δεδομένων όσο και με επιστημονικές δημοσιεύσεις. Σημειώνεται ότι λόγω του μεγάλου χρόνου ωρίμανσης του είδους (ελάχιστο 14 έτη) και των μεγάλων ετήσιων διακυμάνσεων επιβάλλεται η παρακολούθηση να γίνεται για πολλά χρόνια. Οι παράμετροι που πρέπει να παρακολουθούνται είναι οι εξής: 1. Αναπαραγωγικές παράμετροι όπου εξάγονται συμπεράσματα για το μέγεθος του αναπαραγωγικού πληθυσμού (breeding females), τον αριθμό των νέων ατόμων (νεοσσοί) που εισέρχονται στον πληθυσμό, καθώς και την εν γένει διαθεσιμότητα και καταλληλότητα του βιοτόπου. Η παρακολούθηση πρέπει να γίνεται καθημερινά κατά τη διάρκεια της περιόδου φωλεοποίησης (15/5-15/8) και της περιόδου εξόδου των νεοσσών από τις φωλιές (15/7-15/10). Η σχετική μεθοδολογία πρέπει να ακολουθεί διεθνώς αναγνωρισμένα πρότυπα, όπως η συνιστώμενη μεθοδολογία από το Marine Turtle Specialist Group της IUCN, 2. Πιέσεις/απειλές στην περιοχή αναπαραγωγής που επηρεάζουν αφενός το είδος και αφετέρου το βιότοπο αναπαραγωγής του, τόσο στο χερσαίο τμήμα του (nesting area) όσο και στο θαλάσσιο (inter-nesting and mating area), 3. Μέτρα προστασίας φωλιών, όπου θα πρέπει να αξιολογείται η εφαρμογή τους και η επίπτωσή τους στον πληθυσμό.</t>
    </r>
  </si>
  <si>
    <t>1. Δ. Αργυρόπουλος-Γ4 ΕΠΕ-Ι. Σιγάλας, Παραδοτέο Δ10 φάσης Δ Μελέτης 8 "Εποπτεία και Αξιολόγηση της Κατάστασης Διατήρησης Θαλάσσιων τύπως Οικοτόπων και Ειδών Κοινοτικού Ενδιαφέροντος στην Ελλάδα", ΥΠΑΠΕΝ, Αθήνα, σελ. 24                                                                                                                                                                                                                                                                                                                                                                                                                                                           2. Bjorndal K. A. 1997. Foraging ecology and nutrition of sea turtles. Pages 199-231 in The Biology of Sea Turtles (editors: P. L. Lutz, J. A. Musick). CRC Press, Boca Raton, FL, USA.                                                                                                                                                                                                                                                                                        3. Bowen B., Avise J. C., Richardson J. I., Meylan A. B., Margaritoulis D., Hopkins Murphy S. R. 1993. Population structure of loggerhead turtles (Caretta caretta) in the northwestern Atlantic Ocean and Mediterranean Sea. Conservation Biology 7(4): 834-844.10.                                                                                                                                                                                                                                                                                                                                                                                                         4.Broderick A., Glen F., Godley B. J., Hays G. C. 2002. Estimating the number of green and loggerhead turtles nesting annually in the Mediterranean. Oryx 36: 227-235.11.                                                                                                                                                                                                                                                                                          5.Broderick A. C., Coyne M. S., Fuller W. J., Glen F., Godley B. J. 2007. Fidelity and over-wintering of sea turtles. Proc. R. Soc. B 274: 1533-1538.                                                                                                                                                                                                                                                                                                                                                       6. Casale P., Nicolosi P., Freggi D., Turchetto M., Argano R. 2003. Leatherback turtles (Dermochelys coriacea) in Italy and in the Mediterranean basin. Herpetological Journal 13(3):135-139. 42.                                                                                                                                                                                                                                                             7.Laurent L., Casale P., Bradai M. N., Godley B. J., Gerosa G., Broderick A. C., Schroth W., Schierwater B., Levy A. M., Freggi D., Abd El-Mawla E. M., Hadoud D. A., Gomati H. E., Domingo M., Hadjichristophorou M., Kornaraki L., Demirayak F., Gautier C. 1998. Molecular resolution of marine turtle stock composition in fishery by-catch: a case study in the Mediterranean. Molecular Ecology 7: 1529-1542.44. Margaritoulis D. 1986. Captures and strandings of the leatherback sea turtle, Dermochelys coriacea, in Greece (1982-1984). Journal of Herpetology 20: 471-474.
8. Margaritoulis D. 1988. Post-nesting movements of loggerhead sea turtles tagged in Greece. Rapports et Procès-verbaux des réunions de la Commission Internationale pour l'Exploration Scientifique de la Mer Méditerranée 31(2): 284.
9. Margaritoulis D., Rees A. F. 2001. The Loggerhead Turtle, Caretta caretta, population nesting in Kyparissia Bay, Peloponnesus, Greece: Results of beach surveys over seventeen seasons and determination of the core nesting habitat. Zoology in the Middle East 24: 75-90.
10. Margaritoulis D., Argano R., Baran I., Bentivegna F., Bradai M. N., Camiñas J. A., Casale P., De Metrio G., Demetropoulos A., Gerosa G., Godley B.J., Haddoud D.A., Houghton J., Laurent L., Lazar B. 2003. Loggerhead turtles in the Mediterranean Sea: Present knowledge and conservation perspectives. Pages 175-198 in Loggerhead Sea Turtles (editors: A. B. Bolten, B. E. Witherington). Smithsonian Books, Washington DC, USA.
11. Margaritoulis D., Teneketzis K. 2003. Identification of a developmental habitat of the green turtle in Lakonikos Bay, Greece. Pages 170-175 in Proceedings of the First Mediterranean Conference on Marine Turtles (editors: D. Margaritoulis, A. Demetropoulos). Barcelona Convention - Bern Convention - Bonn Convention (CMS). Nicosia, Cyprus.
12. Margaritoulis D. 2005. Nesting activity and reproductive output of loggerhead sea turtles, Caretta caretta, over 19 seasons (1984-2002) at Laganas Bay, Zakynthos, Greece: The largest rookery in the Mediterranean. Chelonian Conservation and Biology 4(4): 916-929.
13. Margaritoulis D., Panagopoulou A., Rees A. F. 2009. Loggerhead nesting in Rethymno, Island of Crete, Greece: Fifteen-year nesting data (1990-2004) indicate a declining population. Pages 116-119 in Proceedings of the Second Mediterranean Conference on Marine Turtles (editors: A. Demetropoulos, O. Türkozan). Barcelona Convention – Bern Convention – Bonn Convention (CMS). 188 pp. PDF Version.                                                                                                                                                                                                                                                                                                                                                                                                                                                            14. Panagopoulos D., Sofouli E., Teneketzis K., Margaritoulis D. 2003. Stranding data as an indicator of fisheries induced mortality of sea turtles in Greece. Pages 202-206 in Proceedings of the First Mediterranean Conference on Marine Turtles (editors: D. Margaritoulis, A. Demetropoulos). Barcelona Convention - Bern Convention - Bonn Convention (CMS), Nicosia, Cyprus.                                                                                                                                                                                                                                                                                                                                                                                                                                                                                                                                 15. Rees A. F., Saad A., Jony M. 2009. Marine turtle nesting survey, Syria 2004: discovery of a “major” green turtle nesting area. Pages 155-157 in Proceedings of the Second Mediterranean Conference on Marine Turtles. Barcelona Convention – Bern Convention – Bonn Convention (CMS). 188 pp. PDF Version.
16. Rees A.F., Margaritoulis D., Newman R., Riggall R., Tsaros P., Zbinden J., Godley B.J. 2012. Ecology of loggerhead marine turtles Caretta caretta in a neritic foraging habitat: movements, sex ratios and growth rates. Marine Biology DOI 10.1007/s00227-012-2107-2.                                                                                                            17. Teneketzis K., Antonopoulou M., Koutsoubas D., Margaritoulis D. 2006. Confirmation of a green turtle developmental habitat in Lakonikos bay, southern Greece, through stomach content analysis. Page 210 in Book of Abstracts of the 10th International Congress on the Zoogeography and Ecology of Greece and Adjacent Regions. Patra, Greece, 26-30/6/2006. The Hellenic Zoological Society, Greece.
18. Zbinden J. A., Davy C., Margaritoulis D., Arlettaz R. 2007. Large spatial variation and female bias in the estimated sex ratio of loggerhead sea turtle hatchlings of a Mediterranean rookery. Endangered Species Research 3: 305-312.
19. Zbinden J.A., Bearhop S., Bradshaw P., Gill B., Margaritoulis D., Newton J., Godley B.J. 2011. Migratory dichotomy and associated phenotypic variations in marine turtles revealed by satellite tracking and stable isotope analysis. Marine Ecology Progress Series 421: 291-302.                                                                     20.Casale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</si>
  <si>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r>
      <t xml:space="preserve">Προγραμμα παρακολούθησης και προστασίας σε τροφικά πεδία θαλάσσιων χελωνών </t>
    </r>
    <r>
      <rPr>
        <i/>
        <sz val="10"/>
        <color rgb="FF000000"/>
        <rFont val="Trebuchet MS"/>
        <family val="2"/>
        <charset val="161"/>
      </rPr>
      <t xml:space="preserve">Caretta caretta </t>
    </r>
    <r>
      <rPr>
        <sz val="10"/>
        <color rgb="FF000000"/>
        <rFont val="Trebuchet MS"/>
        <family val="2"/>
      </rPr>
      <t xml:space="preserve">(συλλογή πληθυσμιακών δεδομένων, μόνιμη σήμανση χελωνών με PIT tags /ηλεκτρονική σήμανση, φωτοαναγνώριση, καταγραφή πιέσεων/απειλών). Δειγματοληψίες με τη μέθοδο σύλληψης-μαρκαρίσματος-επανασύλληψης και μέσω παρατήρησης από θαλάσσης ή από αέρος, με ελάχιστη διάρκεια 4 εβδομάδες ανά έτος. Θαλάσσια περιοχή παρακολούθησης: Κόλπος Αμβρακικού. </t>
    </r>
  </si>
  <si>
    <t>318.000 (υπολογισμός 6ετίας)</t>
  </si>
  <si>
    <r>
      <rPr>
        <sz val="11"/>
        <color theme="1"/>
        <rFont val="Calibri"/>
        <family val="2"/>
        <charset val="161"/>
        <scheme val="minor"/>
      </rPr>
      <t>Η θαλάσσια χελώνα</t>
    </r>
    <r>
      <rPr>
        <i/>
        <sz val="11"/>
        <color theme="1"/>
        <rFont val="Calibri"/>
        <family val="2"/>
        <charset val="161"/>
        <scheme val="minor"/>
      </rPr>
      <t xml:space="preserve"> Caretta caretta</t>
    </r>
    <r>
      <rPr>
        <sz val="11"/>
        <color theme="1"/>
        <rFont val="Calibri"/>
        <family val="2"/>
        <charset val="161"/>
        <scheme val="minor"/>
      </rPr>
      <t>συμπεριλαμβάνεται στα Παραρτήματα ΙΙ και IV της Οδηγίας 92/43/ΕΟΚ, ως είδος προτεραιότητας, το οποίο έχει ανάγκη αυστηρής προστασία</t>
    </r>
    <r>
      <rPr>
        <sz val="12"/>
        <color theme="1"/>
        <rFont val="Calibri"/>
        <family val="2"/>
        <scheme val="minor"/>
      </rPr>
      <t xml:space="preserve">ς. </t>
    </r>
    <r>
      <rPr>
        <sz val="11"/>
        <color theme="1"/>
        <rFont val="Calibri"/>
        <family val="2"/>
        <charset val="161"/>
        <scheme val="minor"/>
      </rPr>
      <t>Η παρακολούθηση της Κατάστασης Διατήρησης του είδους στη θάλασσα παρουσιάζει σημαντικές δυσκολίες λόγω της πολυσύνθετης οικολογίας του (ευρεία διασπορά, διαφορετικά ενδιαιτήματα αναλόγως της ηλικίας, μεγάλες μεταναστεύσεις, κ.ά.). Ωστόσο, από δεδομένα εργασίας πεδίου έχουν εντοπιστεί και από δημοσιεύσεις έχουν τεκμηριωθεί περιοχές με αυξημένη παρουσία χελωνών καθ’ όλη τη διάρκεια του έτους, οι οποίες περιοχές θα μπορούσαν να αποτελέσουν περιοχές-δείκτες (index areas) για την παρακολούθηση της Κατάστασης Διατήρησης των είδων στο θαλάσσιο χώρο. Στις περιοχές-δείκτες μπορεί να διεξάγονται συστηματικές δειγματοληψίες για την εκτίμηση του πληθυσμού που διαβιεί στην περιοχή. Αυτό γίνεται με σύλληψη των χελωνών, μαρκάρισμα και επανασύλληψη (capture-mark-recapture), λήψη φωτογραφιών και τήρηση σχετικού αρχείου και με παρατήρηση-μέτρηση του αριθμού των χελωνών από θαλάσσης ή από αέρος. Ταυτόχρονα πρέπει να παρακολουθούνται οι επιπτώσεις των πιέσεων/απειλών που υπάρχουν στην περιοχή.</t>
    </r>
  </si>
  <si>
    <t>1. Δ. Αργυρόπουλος-Γ4 ΕΠΕ-Ι. Σιγάλας, Παραδοτέο Δ10 φάσης Δ Μελέτης 8 "Εποπτεία και Αξιολόγηση της Κατάστασης Διατήρησης Θαλάσσιων τύπως Οικοτόπων και Ειδών Κοινοτικού Ενδιαφέροντος στην Ελλάδα", ΥΠΑΠΕΝ, Αθήνα, σελ. 27                                                                                                                                                                                                                                                                                                                                                                                                                                                           2. Bjorndal K. A. 1997. Foraging ecology and nutrition of sea turtles. Pages 199-231 in The Biology of Sea Turtles (editors: P. L. Lutz, J. A. Musick). CRC Press, Boca Raton, FL, USA.                                                                                                                                                                                                                                                                                        3. Bowen B., Avise J. C., Richardson J. I., Meylan A. B., Margaritoulis D., Hopkins Murphy S. R. 1993. Population structure of loggerhead turtles (Caretta caretta) in the northwestern Atlantic Ocean and Mediterranean Sea. Conservation Biology 7(4): 834-844.10.                                                                                                                                                                                                                                                                                                                                                                                                         4.Broderick A., Glen F., Godley B. J., Hays G. C. 2002. Estimating the number of green and loggerhead turtles nesting annually in the Mediterranean. Oryx 36: 227-235.11.                                                                                                                                                                                                                                                                                        5.Broderick A. C., Coyne M. S., Fuller W. J., Glen F., Godley B. J. 2007. Fidelity and over-wintering of sea turtles. Proc. R. Soc. B 274: 1533-1538.                                                                                                                                                                                                                                                                                                                                                       6. Casale P., Nicolosi P., Freggi D., Turchetto M., Argano R. 2003. Leatherback turtles (Dermochelys coriacea) in Italy and in the Mediterranean basin. Herpetological Journal 13(3):135-139. 42.                                                                                                                                                                                                                                                             7.Laurent L., Casale P., Bradai M. N., Godley B. J., Gerosa G., Broderick A. C., Schroth W., Schierwater B., Levy A. M., Freggi D., Abd El-Mawla E. M., Hadoud D. A., Gomati H. E., Domingo M., Hadjichristophorou M., Kornaraki L., Demirayak F., Gautier C. 1998. Molecular resolution of marine turtle stock composition in fishery by-catch: a case study in the Mediterranean. Molecular Ecology 7: 1529-1542.44. Margaritoulis D. 1986. Captures and strandings of the leatherback sea turtle, Dermochelys coriacea, in Greece (1982-1984). Journal of Herpetology 20: 471-474.
8. Margaritoulis D. 1988. Post-nesting movements of loggerhead sea turtles tagged in Greece. Rapports et Procès-verbaux des réunions de la Commission Internationale pour l'Exploration Scientifique de la Mer Méditerranée 31(2): 284.
9. Margaritoulis D., Rees A. F. 2001. The Loggerhead Turtle, Caretta caretta, population nesting in Kyparissia Bay, Peloponnesus, Greece: Results of beach surveys over seventeen seasons and determination of the core nesting habitat. Zoology in the Middle East 24: 75-90.
10. Margaritoulis D., Argano R., Baran I., Bentivegna F., Bradai M. N., Camiñas J. A., Casale P., De Metrio G., Demetropoulos A., Gerosa G., Godley B.J., Haddoud D.A., Houghton J., Laurent L., Lazar B. 2003. Loggerhead turtles in the Mediterranean Sea: Present knowledge and conservation perspectives. Pages 175-198 in Loggerhead Sea Turtles (editors: A. B. Bolten, B. E. Witherington). Smithsonian Books, Washington DC, USA.
11. Margaritoulis D., Teneketzis K. 2003. Identification of a developmental habitat of the green turtle in Lakonikos Bay, Greece. Pages 170-175 in Proceedings of the First Mediterranean Conference on Marine Turtles (editors: D. Margaritoulis, A. Demetropoulos). Barcelona Convention - Bern Convention - Bonn Convention (CMS). Nicosia, Cyprus.
12. Margaritoulis D. 2005. Nesting activity and reproductive output of loggerhead sea turtles, Caretta caretta, over 19 seasons (1984-2002) at Laganas Bay, Zakynthos, Greece: The largest rookery in the Mediterranean. Chelonian Conservation and Biology 4(4): 916-929.
13. Margaritoulis D., Panagopoulou A., Rees A. F. 2009. Loggerhead nesting in Rethymno, Island of Crete, Greece: Fifteen-year nesting data (1990-2004) indicate a declining population. Pages 116-119 in Proceedings of the Second Mediterranean Conference on Marine Turtles (editors: A. Demetropoulos, O. Türkozan). Barcelona Convention – Bern Convention – Bonn Convention (CMS). 188 pp. PDF Version.                                                                                                                                                                                                                                                                                                                                                                                                                                                          14. Panagopoulos D., Sofouli E., Teneketzis K., Margaritoulis D. 2003. Stranding data as an indicator of fisheries induced mortality of sea turtles in Greece. Pages 202-206 in Proceedings of the First Mediterranean Conference on Marine Turtles (editors: D. Margaritoulis, A. Demetropoulos). Barcelona Convention - Bern Convention - Bonn Convention (CMS), Nicosia, Cyprus.                                                                                                                                                                                                                                                                                                                                                                                                                                                                                                                            15. Rees A. F., Saad A., Jony M. 2009. Marine turtle nesting survey, Syria 2004: discovery of a “major” green turtle nesting area. Pages 155-157 in Proceedings of the Second Mediterranean Conference on Marine Turtles. Barcelona Convention – Bern Convention – Bonn Convention (CMS). 188 pp. PDF Version.
16. Rees A.F., Margaritoulis D., Newman R., Riggall R., Tsaros P., Zbinden J., Godley B.J. 2012. Ecology of loggerhead marine turtles Caretta caretta in a neritic foraging habitat: movements, sex ratios and growth rates. Marine Biology DOI 10.1007/s00227-012-2107-2.                                                                                                            17. Teneketzis K., Antonopoulou M., Koutsoubas D., Margaritoulis D. 2006. Confirmation of a green turtle developmental habitat in Lakonikos bay, southern Greece, through stomach content analysis. Page 210 in Book of Abstracts of the 10th International Congress on the Zoogeography and Ecology of Greece and Adjacent Regions. Patra, Greece, 26-30/6/2006. The Hellenic Zoological Society, Greece.
18. Zbinden J. A., Davy C., Margaritoulis D., Arlettaz R. 2007. Large spatial variation and female bias in the estimated sex ratio of loggerhead sea turtle hatchlings of a Mediterranean rookery. Endangered Species Research 3: 305-312.
19. Zbinden J.A., Bearhop S., Bradshaw P., Gill B., Margaritoulis D., Newton J., Godley B.J. 2011. Migratory dichotomy and associated phenotypic variations in marine turtles revealed by satellite tracking and stable isotope analysis. Marine Ecology Progress Series 421: 291-302.                                                                           20.Casale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</si>
  <si>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r>
      <t xml:space="preserve">Προγραμμα παρακολούθησης και προστασίας σε τροφικά πεδία θαλάσσιων χελωνών </t>
    </r>
    <r>
      <rPr>
        <i/>
        <sz val="10"/>
        <rFont val="Trebuchet MS"/>
        <family val="2"/>
        <charset val="161"/>
      </rPr>
      <t>Caretta caretta</t>
    </r>
    <r>
      <rPr>
        <sz val="10"/>
        <rFont val="Trebuchet MS"/>
        <family val="2"/>
        <charset val="161"/>
      </rPr>
      <t xml:space="preserve"> (συλλογή πληθυσμιακών δεδομένων, καταγραφή πιέσεων/απειλών). Δειγματοληψίες με τη μέθοδο σύλληψης-μαρκαρίσματος-επανασύλληψης και μέσω παρατήρησης από θαλάσσης ή από αέρος, με ελάχιστη διάρκεια 4 εβδομάδες ανά έτος. Θαλάσσια περιοχή παρακολούθησης: Λιμνοθάλασσα Μεσολογγίου.</t>
    </r>
  </si>
  <si>
    <t xml:space="preserve">270.000 (υπολογισμός 6ετίας) </t>
  </si>
  <si>
    <r>
      <t xml:space="preserve">Η θαλάσσια χελώνα </t>
    </r>
    <r>
      <rPr>
        <i/>
        <sz val="12"/>
        <color theme="1"/>
        <rFont val="Calibri"/>
        <family val="2"/>
        <charset val="161"/>
        <scheme val="minor"/>
      </rPr>
      <t>Caretta caretta</t>
    </r>
    <r>
      <rPr>
        <sz val="12"/>
        <color theme="1"/>
        <rFont val="Calibri"/>
        <family val="2"/>
        <scheme val="minor"/>
      </rPr>
      <t xml:space="preserve">συμπεριλαμβάνεται στα Παραρτήματα ΙΙ και IV της Οδηγίας 92/43/ΕΟΚ, ως είδος προτεραιότητας, το οποίο έχει ανάγκη αυστηρής προστασίας. Η παρακολούθηση της Κατάστασης Διατήρησης του είδους στη θάλασσα παρουσιάζει σημαντικές δυσκολίες λόγω της πολυσύνθετης οικολογίας του (ευρεία διασπορά, διαφορετικά ενδιαιτήματα αναλόγως της ηλικίας, μεγάλες μεταναστεύσεις, κ.ά.). Ωστόσο, από δεδομένα εργασίας πεδίου έχουν εντοπιστεί και από δημοσιεύσεις έχουν τεκμηριωθεί περιοχές με αυξημένη παρουσία χελωνών καθ’ όλη τη διάρκεια του έτους, οι οποίες θα μπορούσαν να αποτελέσουν περιοχές-δείκτες (index areas) για την παρακολούθηση της Κατάστασης Διατήρησης του είδους στο θαλάσσιο χώρο. Στις περιοχές-δείκτες μπορεί να διεξάγονται συστηματικές δειγματοληψίες για την εκτίμηση του πληθυσμού που διαβιεί στην περιοχή. Αυτό μπορεί να γίνεται με σύλληψη των χελωνών, μαρκάρισμα και επανασύλληψη (capture-mark-recapture) και με παρατήρηση-μέτρηση του αριθμού των χελωνών από θαλάσσης ή από αέρος. Ταυτόχρονα πρέπει να παρακολουθούνται οι επιπτώσεις των πιέσεων/απειλών που υπάρχουν στη περιοχή. </t>
    </r>
  </si>
  <si>
    <t>1. Δ. Αργυρόπουλος-Γ4 ΕΠΕ-Ι. Σιγάλας, Παραδοτέο Δ10 φάσης Δ Μελέτης 8 "Εποπτεία και Αξιολόγηση της Κατάστασης Διατήρησης Θαλάσσιων τύπως Οικοτόπων και Ειδών Κοινοτικού Ενδιαφέροντος στην Ελλάδα", ΥΠΑΠΕΝ, Αθήνα, σελ. 27                                                                                                                                                                                                                                                                                                                                                                                                                                                           2. Bjorndal K. A. 1997. Foraging ecology and nutrition of sea turtles. Pages 199-231 in The Biology of Sea Turtles (editors: P. L. Lutz, J. A. Musick). CRC Press, Boca Raton, FL, USA.                                                                                                                                                                                                                                                                                        3. Bowen B., Avise J. C., Richardson J. I., Meylan A. B., Margaritoulis D., Hopkins Murphy S. R. 1993. Population structure of loggerhead turtles (Caretta caretta) in the northwestern Atlantic Ocean and Mediterranean Sea. Conservation Biology 7(4): 834-844.10.                                                                                                                                                                                                                                                                                                                                                                                                         4.Broderick A., Glen F., Godley B. J., Hays G. C. 2002. Estimating the number of green and loggerhead turtles nesting annually in the Mediterranean. Oryx 36: 227-235.11.                                                                                                                                                                                                                                                                                        5.Broderick A. C., Coyne M. S., Fuller W. J., Glen F., Godley B. J. 2007. Fidelity and over-wintering of sea turtles. Proc. R. Soc. B 274: 1533-1538.                                                                                                                                                                                                                                                                                                                                                       6. Casale P., Nicolosi P., Freggi D., Turchetto M., Argano R. 2003. Leatherback turtles (Dermochelys coriacea) in Italy and in the Mediterranean basin. Herpetological Journal 13(3):135-139. 42.                                                                                                                                                                                                                                                             7.Laurent L., Casale P., Bradai M. N., Godley B. J., Gerosa G., Broderick A. C., Schroth W., Schierwater B., Levy A. M., Freggi D., Abd El-Mawla E. M., Hadoud D. A., Gomati H. E., Domingo M., Hadjichristophorou M., Kornaraki L., Demirayak F., Gautier C. 1998. Molecular resolution of marine turtle stock composition in fishery by-catch: a case study in the Mediterranean. Molecular Ecology 7: 1529-1542.44. Margaritoulis D. 1986. Captures and strandings of the leatherback sea turtle, Dermochelys coriacea, in Greece (1982-1984). Journal of Herpetology 20: 471-474.
8. Margaritoulis D. 1988. Post-nesting movements of loggerhead sea turtles tagged in Greece. Rapports et Procès-verbaux des réunions de la Commission Internationale pour l'Exploration Scientifique de la Mer Méditerranée 31(2): 284.
9. Margaritoulis D., Rees A. F. 2001. The Loggerhead Turtle, Caretta caretta, population nesting in Kyparissia Bay, Peloponnesus, Greece: Results of beach surveys over seventeen seasons and determination of the core nesting habitat. Zoology in the Middle East 24: 75-90.
10. Margaritoulis D., Argano R., Baran I., Bentivegna F., Bradai M. N., Camiñas J. A., Casale P., De Metrio G., Demetropoulos A., Gerosa G., Godley B.J., Haddoud D.A., Houghton J., Laurent L., Lazar B. 2003. Loggerhead turtles in the Mediterranean Sea: Present knowledge and conservation perspectives. Pages 175-198 in Loggerhead Sea Turtles (editors: A. B. Bolten, B. E. Witherington). Smithsonian Books, Washington DC, USA.
11. Margaritoulis D., Teneketzis K. 2003. Identification of a developmental habitat of the green turtle in Lakonikos Bay, Greece. Pages 170-175 in Proceedings of the First Mediterranean Conference on Marine Turtles (editors: D. Margaritoulis, A. Demetropoulos). Barcelona Convention - Bern Convention - Bonn Convention (CMS). Nicosia, Cyprus.
12. Margaritoulis D. 2005. Nesting activity and reproductive output of loggerhead sea turtles, Caretta caretta, over 19 seasons (1984-2002) at Laganas Bay, Zakynthos, Greece: The largest rookery in the Mediterranean. Chelonian Conservation and Biology 4(4): 916-929.
13. Margaritoulis D., Panagopoulou A., Rees A. F. 2009. Loggerhead nesting in Rethymno, Island of Crete, Greece: Fifteen-year nesting data (1990-2004) indicate a declining population. Pages 116-119 in Proceedings of the Second Mediterranean Conference on Marine Turtles (editors: A. Demetropoulos, O. Türkozan). Barcelona Convention – Bern Convention – Bonn Convention (CMS). 188 pp. PDF Version.                                                                                                                                                                                                                                                                                                                                                                                                                                                          14. Panagopoulos D., Sofouli E., Teneketzis K., Margaritoulis D. 2003. Stranding data as an indicator of fisheries induced mortality of sea turtles in Greece. Pages 202-206 in Proceedings of the First Mediterranean Conference on Marine Turtles (editors: D. Margaritoulis, A. Demetropoulos). Barcelona Convention - Bern Convention - Bonn Convention (CMS), Nicosia, Cyprus.                                                                                                                                                                                                                                                                                                                                                                                                                                                                                                                            15. Rees A. F., Saad A., Jony M. 2009. Marine turtle nesting survey, Syria 2004: discovery of a “major” green turtle nesting area. Pages 155-157 in Proceedings of the Second Mediterranean Conference on Marine Turtles. Barcelona Convention – Bern Convention – Bonn Convention (CMS). 188 pp. PDF Version.
16. Rees A.F., Margaritoulis D., Newman R., Riggall R., Tsaros P., Zbinden J., Godley B.J. 2012. Ecology of loggerhead marine turtles Caretta caretta in a neritic foraging habitat: movements, sex ratios and growth rates. Marine Biology DOI 10.1007/s00227-012-2107-2.                                                                                                            17. Teneketzis K., Antonopoulou M., Koutsoubas D., Margaritoulis D. 2006. Confirmation of a green turtle developmental habitat in Lakonikos bay, southern Greece, through stomach content analysis. Page 210 in Book of Abstracts of the 10th International Congress on the Zoogeography and Ecology of Greece and Adjacent Regions. Patra, Greece, 26-30/6/2006. The Hellenic Zoological Society, Greece.
18. Zbinden J. A., Davy C., Margaritoulis D., Arlettaz R. 2007. Large spatial variation and female bias in the estimated sex ratio of loggerhead sea turtle hatchlings of a Mediterranean rookery. Endangered Species Research 3: 305-312.
19. Zbinden J.A., Bearhop S., Bradshaw P., Gill B., Margaritoulis D., Newton J., Godley B.J. 2011. Migratory dichotomy and associated phenotypic variations in marine turtles revealed by satellite tracking and stable isotope analysis. Marine Ecology Progress Series 421: 291-302.                                                                      20.Casale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</si>
  <si>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r>
      <t xml:space="preserve">Προγραμμα παρακολούθησης και προστασίας σε τροφικά πεδία θαλάσσιων χελωνών </t>
    </r>
    <r>
      <rPr>
        <i/>
        <sz val="10"/>
        <color rgb="FF000000"/>
        <rFont val="Trebuchet MS"/>
        <family val="2"/>
        <charset val="161"/>
      </rPr>
      <t>Caretta caretta</t>
    </r>
    <r>
      <rPr>
        <sz val="10"/>
        <color rgb="FF000000"/>
        <rFont val="Trebuchet MS"/>
        <family val="2"/>
      </rPr>
      <t xml:space="preserve"> και</t>
    </r>
    <r>
      <rPr>
        <i/>
        <sz val="10"/>
        <color rgb="FF000000"/>
        <rFont val="Trebuchet MS"/>
        <family val="2"/>
        <charset val="161"/>
      </rPr>
      <t xml:space="preserve"> Chelonia mydas</t>
    </r>
    <r>
      <rPr>
        <sz val="10"/>
        <color rgb="FF000000"/>
        <rFont val="Trebuchet MS"/>
        <family val="2"/>
      </rPr>
      <t>(συλλογή πληθυσμιακών δεδομένων, καταγραφή πιέσεων/απειλών). Δειγματοληψίες με τη μέθοδο σύλληψης-μαρκαρίσματος-επανασύλληψης και μέσω παρατήρησης από θαλάσσης ή από αέρος, με ελάχιστη διάρκεια 4 εβδομάδες ανά έτος. Θαλάσσια περιοχή παρακολούθησης: Λακωνικός Κόλπος.</t>
    </r>
  </si>
  <si>
    <r>
      <t xml:space="preserve">Οι θαλάσσιες χελώνες </t>
    </r>
    <r>
      <rPr>
        <i/>
        <sz val="12"/>
        <color theme="1"/>
        <rFont val="Calibri"/>
        <family val="2"/>
        <charset val="161"/>
        <scheme val="minor"/>
      </rPr>
      <t>Caretta caretta</t>
    </r>
    <r>
      <rPr>
        <sz val="12"/>
        <color theme="1"/>
        <rFont val="Calibri"/>
        <family val="2"/>
        <scheme val="minor"/>
      </rPr>
      <t xml:space="preserve"> και </t>
    </r>
    <r>
      <rPr>
        <i/>
        <sz val="12"/>
        <color theme="1"/>
        <rFont val="Calibri"/>
        <family val="2"/>
        <charset val="161"/>
        <scheme val="minor"/>
      </rPr>
      <t>Chelonia mydas</t>
    </r>
    <r>
      <rPr>
        <sz val="12"/>
        <color theme="1"/>
        <rFont val="Calibri"/>
        <family val="2"/>
        <scheme val="minor"/>
      </rPr>
      <t xml:space="preserve"> συμπεριλαμβάνονται στα Παραρτήματα ΙΙ και IV της Οδηγίας 92/43/ΕΟΚ, ως είδη προτεραιότητας, τα οποία έχουν ανάγκη αυστηρής προστασίας. Η παρακολούθηση της Κατάστασης Διατήρησης των 2 αυτών ειδών, στη θάλασσα παρουσιάζει σημαντικές δυσκολίες λόγω της πολυσύνθετης οικολογίας τους (ευρεία διασπορά, διαφορετικά ενδιαιτήματα αναλόγως της ηλικίας, μεγάλες μεταναστεύσεις, κ.ά.). Ωστόσο, από δεδομένα εργασίας πεδίου έχουν εντοπιστεί και από δημοσιεύσεις έχουν τεκμηριωθεί περιοχές με αυξημένη παρουσία χελωνών καθ’ όλη τη διάρκεια του έτους, οι οποίες περιοχές θα μπορούσαν να αποτελέσουν περιοχές-δείκτες (index areas) για την παρακολούθηση της Κατάστασης Διατήρησης των είδων στο θαλάσσιο χώρο. Στις περιοχές-δείκτες μπορεί να διεξάγονται συστηματικές δειγματοληψίες για την εκτίμηση του πληθυσμού που διαβιεί στην περιοχή. Αυτό μπορεί να γίνεται με σύλληψη των χελωνών, μαρκάρισμα και επανασύλληψη (capture-mark-recapture) και με παρατήρηση-μέτρηση του αριθμού των χελωνών από θαλάσσης ή από αέρος. Ταυτόχρονα πρέπει να παρακολουθούνται οι επιπτώσεις των πιέσεων/απειλών που υπάρχουν στις περιοχές-δείκτες. Σχετικά με τις περιοχές δράσης έχει τεκμηριωθεί πως ο Λακωνικός Κόλπος είναι σημαντικός βιότοπος ανάπτυξης  (developmental habitat) νεαρών ατόμων (juveniles) της Chelonia m</t>
    </r>
    <r>
      <rPr>
        <sz val="12"/>
        <color theme="1"/>
        <rFont val="Calibri"/>
        <family val="2"/>
        <scheme val="minor"/>
      </rPr>
      <t>yda</t>
    </r>
    <r>
      <rPr>
        <sz val="12"/>
        <rFont val="Calibri"/>
        <family val="2"/>
        <charset val="161"/>
        <scheme val="minor"/>
      </rPr>
      <t xml:space="preserve">s και της </t>
    </r>
    <r>
      <rPr>
        <i/>
        <sz val="12"/>
        <rFont val="Calibri"/>
        <family val="2"/>
        <scheme val="minor"/>
      </rPr>
      <t>Caretta caretta</t>
    </r>
    <r>
      <rPr>
        <sz val="12"/>
        <rFont val="Calibri"/>
        <family val="2"/>
        <charset val="161"/>
        <scheme val="minor"/>
      </rPr>
      <t xml:space="preserve"> κ</t>
    </r>
    <r>
      <rPr>
        <sz val="12"/>
        <color theme="1"/>
        <rFont val="Calibri"/>
        <family val="2"/>
        <scheme val="minor"/>
      </rPr>
      <t xml:space="preserve">αι </t>
    </r>
    <r>
      <rPr>
        <sz val="12"/>
        <color theme="1"/>
        <rFont val="Calibri"/>
        <family val="2"/>
        <scheme val="minor"/>
      </rPr>
      <t xml:space="preserve">χρήζει περαιτέρω έρευνας. </t>
    </r>
  </si>
  <si>
    <r>
      <t xml:space="preserve">Πρόγραμμα καταγραφής εκβρασμών θαλάσσιων χελωνών </t>
    </r>
    <r>
      <rPr>
        <i/>
        <sz val="10"/>
        <color rgb="FF000000"/>
        <rFont val="Trebuchet MS"/>
        <family val="2"/>
        <charset val="161"/>
      </rPr>
      <t>Caretta caretta,</t>
    </r>
    <r>
      <rPr>
        <sz val="10"/>
        <color rgb="FF000000"/>
        <rFont val="Trebuchet MS"/>
        <family val="2"/>
      </rPr>
      <t xml:space="preserve"> </t>
    </r>
    <r>
      <rPr>
        <i/>
        <sz val="10"/>
        <color rgb="FF000000"/>
        <rFont val="Trebuchet MS"/>
        <family val="2"/>
        <charset val="161"/>
      </rPr>
      <t xml:space="preserve">Chelonia mydas </t>
    </r>
    <r>
      <rPr>
        <sz val="10"/>
        <color rgb="FF000000"/>
        <rFont val="Trebuchet MS"/>
        <family val="2"/>
      </rPr>
      <t>και</t>
    </r>
    <r>
      <rPr>
        <i/>
        <sz val="10"/>
        <color rgb="FF000000"/>
        <rFont val="Trebuchet MS"/>
        <family val="2"/>
        <charset val="161"/>
      </rPr>
      <t xml:space="preserve"> Dermochelys coriacea</t>
    </r>
    <r>
      <rPr>
        <sz val="10"/>
        <color rgb="FF000000"/>
        <rFont val="Trebuchet MS"/>
        <family val="2"/>
      </rPr>
      <t xml:space="preserve"> (συλλογή δεδομένων νεκρών και τραυματισμένων θαλασσίων χελωνών, καταγραφή πιέσεων/απειλών). Γίνεται σε όλη την επικράτεια καθ’ όλη τη διάρκεια του έτους μέσω του Δικτύου Διάσωσης που συντονίζει ο ΑΡΧΕΛΩΝ</t>
    </r>
    <r>
      <rPr>
        <sz val="10"/>
        <color rgb="FF000000"/>
        <rFont val="Trebuchet MS"/>
        <family val="2"/>
      </rPr>
      <t xml:space="preserve"> (λιμενικές αρχές, πολίτες, εθελοντές).</t>
    </r>
  </si>
  <si>
    <t>54.000 (υπολογισμός 6ετίας)</t>
  </si>
  <si>
    <r>
      <t xml:space="preserve">Οι θαλάσσιες χελώνες </t>
    </r>
    <r>
      <rPr>
        <i/>
        <sz val="12"/>
        <color theme="1"/>
        <rFont val="Calibri"/>
        <family val="2"/>
        <charset val="161"/>
        <scheme val="minor"/>
      </rPr>
      <t>Caretta caretta,</t>
    </r>
    <r>
      <rPr>
        <sz val="12"/>
        <color theme="1"/>
        <rFont val="Calibri"/>
        <family val="2"/>
        <scheme val="minor"/>
      </rPr>
      <t xml:space="preserve"> </t>
    </r>
    <r>
      <rPr>
        <i/>
        <sz val="12"/>
        <color theme="1"/>
        <rFont val="Calibri"/>
        <family val="2"/>
        <charset val="161"/>
        <scheme val="minor"/>
      </rPr>
      <t>Chelonia mydas</t>
    </r>
    <r>
      <rPr>
        <sz val="12"/>
        <color theme="1"/>
        <rFont val="Calibri"/>
        <family val="2"/>
        <scheme val="minor"/>
      </rPr>
      <t xml:space="preserve"> και</t>
    </r>
    <r>
      <rPr>
        <i/>
        <sz val="12"/>
        <color theme="1"/>
        <rFont val="Calibri"/>
        <family val="2"/>
        <charset val="161"/>
        <scheme val="minor"/>
      </rPr>
      <t xml:space="preserve"> Dermochelys coriacea</t>
    </r>
    <r>
      <rPr>
        <sz val="12"/>
        <color theme="1"/>
        <rFont val="Calibri"/>
        <family val="2"/>
        <scheme val="minor"/>
      </rPr>
      <t xml:space="preserve"> συμπεριλαμβάνονται στα Παραρτήματα ΙΙ και IV της Οδηγίας 92/43/ΕΟΚ, ως είδη προτεραιότητας, τα οποία έχουν ανάγκη αυστηρής προστασίας. Η παρακολούθηση της Κατάστασης Διατήρησης των </t>
    </r>
    <r>
      <rPr>
        <i/>
        <sz val="12"/>
        <color theme="1"/>
        <rFont val="Calibri"/>
        <family val="2"/>
        <charset val="161"/>
        <scheme val="minor"/>
      </rPr>
      <t xml:space="preserve">Caretta caretta </t>
    </r>
    <r>
      <rPr>
        <sz val="12"/>
        <color theme="1"/>
        <rFont val="Calibri"/>
        <family val="2"/>
        <scheme val="minor"/>
      </rPr>
      <t>και</t>
    </r>
    <r>
      <rPr>
        <i/>
        <sz val="12"/>
        <color theme="1"/>
        <rFont val="Calibri"/>
        <family val="2"/>
        <charset val="161"/>
        <scheme val="minor"/>
      </rPr>
      <t xml:space="preserve"> Chelonia mydas</t>
    </r>
    <r>
      <rPr>
        <sz val="12"/>
        <color theme="1"/>
        <rFont val="Calibri"/>
        <family val="2"/>
        <scheme val="minor"/>
      </rPr>
      <t xml:space="preserve"> στη θάλασσα παρουσιάζει σημαντικές δυσκολίες λόγω της πολυσύνθετης οικολογίας τους (ευρεία διασπορά, διαφορετικά ενδιαιτήματα αναλόγως της ηλικίας, μεγάλες μεταναστεύσεις, κ.ά.). Η καταγραφή των τραυματισμέων και νεκρών ατόμων, που εκθαλασσώνονται και από τα 2 είδη θαλάσσιων χελωνών (περίπου 600 άτομα ανά έτος), η χωρική και χρονική ανάλυση των δεδομένων, καθώς και η παρακολούθηση των επιπτώσεων των πιέσεων/απειλών είναι καθοριστικής σημασίας για την παρακολούθηση και αξιολόγηση της Κατάστασης Διατήρησης των ειδών στο θαλάσσιο χώρο.  Η </t>
    </r>
    <r>
      <rPr>
        <i/>
        <sz val="12"/>
        <color theme="1"/>
        <rFont val="Calibri"/>
        <family val="2"/>
        <charset val="161"/>
        <scheme val="minor"/>
      </rPr>
      <t xml:space="preserve">Dermochelys coriacea </t>
    </r>
    <r>
      <rPr>
        <sz val="12"/>
        <color theme="1"/>
        <rFont val="Calibri"/>
        <family val="2"/>
        <scheme val="minor"/>
      </rPr>
      <t>δεν ωοτοκεί στην Μεσόγειο και έχει σπάνια και περιστασιακή παρουσία στις ελληνικές θάλασσες. Οι ελάχιστες εμφανίσεις του είδους καταγράφονται μέσω του Δικτύου Διάσωσης.</t>
    </r>
  </si>
  <si>
    <t>1. Nantsou T., Antipas M. 1992, First results of the Sea Turtle Rescue Network in Greece. Testudo 3(4): 38-42.                                                                                                                                                                                                                                                                                                                                                                                                      2.Margaritoulis D., Koutsodendris A., Panagopoulou A. 2007, Fisheries interactions with marine turtles. Pages 279-286 in State of Hellenic Fisheries (editors: C. Papaconstantinou, A. Zenetos, V. Vassilopoulou, G. Tserpes). Hellenic Centre for Marine Research Publ., Athens, Greece. 466 pp.                                                                          3. Karadaki O., Panagopoulou A., Margaritoulis D. 2006, Fishermen's attitudes towards sea turtles on Crete: an analysis. Pages 250-1 in Book of Abstracts of the 26th Annual Symposium on Sea Turtle Biology and Conservation (compilers: Mike Frick, Aliki Panagopoulou, Alan F. Rees, Kris Williams). Island of Crete, Greece. 3-8 April 2006. International Sea Turtle Society, Athens, Greece. 376 pp.                                                                                                                                                                                                                                                                                                                                                                                                                                                                                                           4. Kavvadia A., Rees A., Katara I., Haralabous J., Kapantagakis A., Valavanis V.D., Margaritoulis D. 2006,Stranded sea turtles along the Greek coastline: an indicator of fishing induced mortality? Pages 251-2 in Book of Abstracts of the 26th Annual Symposium on Sea Turtle Biology and Conservation (compilers: Mike Frick, Aliki Panagopoulou, Alan F. Rees, Kris Williams). Island of Crete, Greece. 3-8 April 2006. International Sea Turtle Society, Athens, Greece. 376 pp.                                                                                                                                                                                                                                                                                                                                                             5. Papadopoulou S., Koutsodendris A., Margaritoulis D. 2006, Implementation of GIS in sea turtle strandings along the Greek coastline: a modern management tool. Pages 155-6 in Book of Abstracts of the 26th Annual Symposium on Sea Turtle Biology and Conservation (compilers: Mike Frick, Aliki Panagopoulou, Alan F. Rees, Kris Williams). Island of Crete, Greece. 3-8 April 2006. International Sea Turtle Society, Athens, Greece. 376 pp.                                                                                                                                                                                                                                                                                                                                                                                                                            6. Teneketzis K., Antonopoulou M., Koutsoubas D., Margaritoulis D. 2006. Confirmation of a green turtle developmental habitat in Lakonikos bay, southern Greece, through stomach content analysis. Page 210 in Book of Abstracts of the 10th International Congress on the Zoogeography and Ecology of Greece and Adjacent Regions. Patra, Greece, 26-30/6/2006. The Hellenic Zoological Society, Greece.                                                                                                                                                                                                                                                                                                                                                                                                                                                                             7. Panagopoulou A., Margaritoulis D., Dimopoulos D. 2005,Involving local communities in a National Stranding Network: The case of Crete. Pages 268-269 in Proceedings of the 21st Annual Symposium on Sea Turtle Biology and Conservation (compilers: M. S. Coyne, R. D. Clark). Philadelphia, Pennsylvania, USA. 24-28 February 2001. NOAA Technical Memorandum NMFS-SEFSC-528. National Marine Fisheries Service, Southeast Fisheries Science Center, Miami, USA. 368 pp.                                                                                                                                                                                                                                                                                                                                                 8. Margaritoulis D., Kousias N., Nicolopoulou G., Teneketzis K. 1992. Incidental catch of sea turtles in Greece: the case of Lakonikos bay. Pages 168-170 in Proceedings of the Eleventh Annual Workshop on Sea Turtle Biology and Conservation (compilers: M. Salmon, J. Wyneken). Jekyll Island, Georgia, 26 February-2 March 1991. NOAA Technical Memorandum NMFS-SEFSC-302. National Marine Fisheries Service, Southeast Fisheries Science Center, Miami, USA.                                                                                                                                                                                                                                                                                                                                                                          9. Margaritoulis D., Politou C.-Y., Laurent L. 2003.Assessing marine turtle bycatch in the trawl fisheries of Greece. Pages 176-180 in Proceedings of the First Mediterranean Conference on Marine Turtles (editors: D. Margaritoulis, A. Demetropoulos). Barcelona Convention - Bern Convention - Bonn Convention (CMS). Nicosia, Cyprus. 270 pp.                                                                                                                                                                                                                                                                                                                                                                                                                                                                                                                                                                                                   10. Panagopoulos D., Sofouli E., Teneketzis K., Margaritoulis D. 2003, Stranding data as an indicator of fisheries induced mortality of sea turtles in Greece. Pages 202-206 in Proceedings of the First Mediterranean Conference on Marine Turtles (editors: D. Margaritoulis, A. Demetropoulos). Barcelona Convention - Bern Convention - Bonn Convention (CMS). Nicosia, Cyprus. 270 pp.                                                                                                                                                                                                                                                                                                                                                                                                                                                                                                          11.Teneketzis K., E. Spinos, Margaritoulis D. 2003. Impact of fisheries in the population of sea turtle Caretta caretta in Kyparissia Bay, Greece. Pages 59-62 in Proceedings of the 11th Panhellenic Conference of Ichthyologists. Preveza, 10-14 April 2003. Pan-hellenic Association of Ichthyologists. Preveza, Greece. 304 pp. (in Greek with abstract in English).                                                                                                                                                                                                                                                                                                                                                                                                                                                                                                                                                                           12.Kopsida H., Margaritoulis D., Dimopoulos D. 2002, What marine turtle strandings can tell us. Pages 207-209 in Proceedings of the Twentieth Symposium on Sea Turtle Biology and Conservation (compilers: A. Mosier, A. Folley, B. Brost). Orlando, Florida, USA. 29 February-4 March 2000. NOAA Technical Memorandum NMFS-SEFSC-477. National Marine Fisheries Service, Southeast Fisheries Science Center, Miami, USA.                                                                                                                                                                                                                                                                                                                                                                                                                                               13. Panagopoulos D., Teneketzis K., Margaritoulis D. 2001. Fishing activity and sea turtles: causes of injuries resulting from fisheries interaction (1997-2000). Pages 325-328 in Proceedings of the 10th Panhellenic Conference of Ichthyologists, Chania, 18-20 October 2001 (in Greek with abstract in English).                                           14. Teneketzis K., Margaritoulis D. 2001. Fisheries interaction on marine turtles (Caretta caretta and Chelonia mydas) in Lakonikos Bay, southern Peloponnesus. Pages 321-324 in Proceedings of the 10th Panhellenic Conference of Ichthyologists, Chania, 18-20 October 2001 (in Greek with abstract in English).                                     15.Laurent L., Camiñas J. A., Casale P., Deflorio M., DeMetrio G., Kapantagakis A., Margaritoulis D., Politou C. Y., Valeiras J. 2001. Assessing marine turtle bycatch in European drifting longline and trawl fisheries for identifying fiashing regulations. Project EC-DG Fisheries 98-008. Joint project of BioInsight, IEO, IMBC, STPS and University of Bari. Villeurbanne, France. 267 pp.                                                                                                                                                                                                                                                                                                                                                                                                  16.Casale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</si>
  <si>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t>Πρόγραμμα περίθαλψης θαλάσσιων χελωνών και προγράμματα ευαισθητοποίησης κοινού (μαθητές, επισκέπτες, κάτοικοι) και ενημέρωσης τοπικών αρχών (σεμινάρια αλιέων για μείωση θνησιμότητας, σεμινάρια λιμενικών για παροχή πρώτων βοηθειών)</t>
  </si>
  <si>
    <t>600.000 (υπολογισμός 6ετίας)</t>
  </si>
  <si>
    <r>
      <t>Οι θαλάσσιες χελώνες</t>
    </r>
    <r>
      <rPr>
        <i/>
        <sz val="12"/>
        <color theme="1"/>
        <rFont val="Calibri"/>
        <family val="2"/>
        <charset val="161"/>
        <scheme val="minor"/>
      </rPr>
      <t xml:space="preserve"> Caretta caretta</t>
    </r>
    <r>
      <rPr>
        <sz val="12"/>
        <color theme="1"/>
        <rFont val="Calibri"/>
        <family val="2"/>
        <scheme val="minor"/>
      </rPr>
      <t xml:space="preserve"> και </t>
    </r>
    <r>
      <rPr>
        <i/>
        <sz val="12"/>
        <color theme="1"/>
        <rFont val="Calibri"/>
        <family val="2"/>
        <charset val="161"/>
        <scheme val="minor"/>
      </rPr>
      <t>Chelonia mydas</t>
    </r>
    <r>
      <rPr>
        <sz val="12"/>
        <color theme="1"/>
        <rFont val="Calibri"/>
        <family val="2"/>
        <scheme val="minor"/>
      </rPr>
      <t xml:space="preserve"> συμπεριλαμβάνονται στα Παραρτήματα ΙΙ και IV της Οδηγίας 92/43/ΕΟΚ, ως είδη προτεραιότητας, τα οποία έχουν ανάγκη αυστηρής προστασίας. Το σύνολο σχεδόν των απειλών που υφίστανται οι θαλάσσιες χελώνες είναι ανθρωπογενή (αλληλεπίδραση με αλιεία, ηθελημένες θανατώσεις, κατάποση πλαστικών, οχλήσεις στους βιότοπους αναπαραγωγής). Η ορθή ενημέρωση και ευαισθητοποίηση του κοινού αλλά και των εμπλεκόμενων επαγγελματιών και υπηρεσιών, που οι καθημερινές τους δραστηριότητες σχετίζονται με τις υφιστάμενες απειλές, μπορούν να περιορίσουν σημαντικά τις αρνητικές επιπτώσεις στους πληθυσμούς των θαλάσσιων χελωνών. Επίσης, η ενημέρωση των μαθητών αναμένεται να συμβάλλει στην μείωση των απειλών μακροπρόθεσμα, καθώς οι νέες γενιές είναι αναγκαίο να γνωρίζουν τις σημαντικότερες παραμέτρους προστασίας των θαλάσσιων χελωνών. Όταν η ενημέρωση και η ευαισθητοποίηση του κοινού συνδυάζεται χρονικά και χωρικά  με την περίθαλψη των άρρωστων και των τραυματισμένων ζώων, αναμένεται ότι η ενεργός συμμετοχή του κοινού θα αυξηθεί σημαντικά. Εξίσου σημαντική είναι η ενημέρωση του κοινού (τοπικές κοινωνίες, μαθητές, τοπικές αρχές, επισκέπτες), στους μεγαλύτερους βιοτόπους που εντοπίζονται τα είδη (παραλίες ωοτοκίας, τροφικά πεδία). Το κόστος της δράσης έχει υπολογιστεί βάσει όχι μόνο των αναγκών ενημέρωσης αλλά και των αναγκών περίθαλψης (70 ζώα που περιθάλπονται ανά έτος). </t>
    </r>
  </si>
  <si>
    <t xml:space="preserve">1. Schofield G., Kopsida H. 2000. Head injury rehabilitation of sea turtles - The positive side of a negative conundrum. Pages 41-43 in Proceedings of the Nineteenth Annual Symposium on Sea Turtle Conservation and Biology (compilers: H. Kalb, T. Wibbels). South Padre Island, Texas, USA. 2-6 March 1999. NOAA Technical Memorandum NMFS-SEFSC-443. National Marine Fisheries Service, Southeast Fisheries Science Center, Miami, USA.                                                                                                                                                                                                                                                                                                                                                                                                               2.Schofield G., Kopsida H. 2000. Head injury rehabilitation of sea turtles - The positive side of a negative conundrum. Pages 41-43 in Proceedings of the Nineteenth Annual Symposium on Sea Turtle Conservation and Biology (compilers: H. Kalb, T. Wibbels). South Padre Island, Texas, USA. 2-6 March 1999. NOAA Technical Memorandum NMFS-SEFSC-443. National Marine Fisheries Service, Southeast Fisheries Science Center, Miami, USA.                                                                                                                                                                                                                                                                                                                                                                                                         3. Sioris J., Teneketzis K., Sarasitis S., Margaritoulis D. 2000. A strategy for raising public awareness and inviting local participation : the example of Stavros, the green turtle in Lakonikos Bay, Greece. Page 208 in Proceedings of the Nineteenth Annual Symposium on Sea Turtle Conservation and Biology (compilers: H. Kalb, T. Wibbels). South Padre Island, Texas, USA. 2-6 March 1999. NOAA Technical Memorandum NMFS-SEFSC-443. National Marine Fisheries Service, Southeast Fisheries Science Center, Miami, USA.                                                                              4. Kallonas M., Dimopoulos D., Margaritoulis D. 1998.  After three years at the Sea Turtle Rescue Centre, Greece: The case of Ikaros. Pages 204-206 in Proceedings of the Seventeenth Annual Sea Turtle Symposium (compilers: S. P. Epperly, J. Braun). Orlando, Florida, 4-8 March 1997. NOAA Technical Memorandum NMFS-SEFSC-415. National Marine Fisheries Service, Southeast Fisheries Science Center, Miami, USA.                                                                                                                                                                                                                                                                       5.Kremezi-Margaritouli A. 1998. The sea turtle hospital as a tool for environmental education. Page 89 in Proceedings of the Sixteenth Annual Symposium on Sea Turtle Biology and Conservation (editors: R.. Byles, Y. Fernandez). Hilton Head, South Carolina, 28 February-1 March 1996. NOAA Technical Memorandum NMFS-SEFC-412. National Marine Fisheries Service, Southeast Fisheries Science Center, Miami, USA.                                                                                                                                                                                                                                                                                6. Kremezi-Margaritouli A. 1996. From the beach to the classroom: An environmental education program in Greece. Pages 157-159 in Proceedings of the Fifteenth Annual Symposium on Sea Turtle Biology and Conservation (editors: J. A. Keinath, D. E. Barnard, J. A. Musick, B. A. Bell). Hilton Head, South Carolina, 20-25 February 1995. NOAA technical memorandum NMFS-SEFSC-387. National Marine Fisheries Service, Southeast Fisheries Science Center, Miami, USA.
7. Dimopoulos D.I., Pantis J.D. 2006. An environmental education kit as a complementary tool for the management of the National Marine Park of Zakynthos. Page 129 in Book of Abstracts of the 26th Annual Symposium on Sea Turtle Biology and Conservation (compilers: Mike Frick, Aliki Panagopoulou, Alan F. Rees, Kris Williams). Island of Crete, Greece. 3-8 April 2006. International Sea Turtle Society, Athens, Greece. 376 pp.
8. Kremezi-Margaritouli A. 1992. Sea turtles stimulate environmental education in Greece. Marine Turtle Newsletter, 57 : 21-22.
9. Kremezi-Margaritouli A. 2006. Twenty years of creating educational material for sea turtles in Greece. Pages 218-9 in Book of Abstracts of the 26th Annual Symposium on Sea Turtle Biology and Conservation (compilers: Mike Frick, Aliki Panagopoulou, Alan F. Rees, Kris Williams). Island of Crete, Greece. 3-8 April 2006. International Sea Turtle Society, Athens, Greece. 376 pp.
10. Margaritoulis J.D. 2006. A mobile exhibition for extending the range of public awareness in sea turtle conservation projects. Pages 220-1 in Book of Abstracts of the 26th Annual Symposium on Sea Turtle Biology and Conservation (compilers: Mike Frick, Aliki Panagopoulou, Alan F. Rees, Kris Williams). Island of Crete, Greece. 3-8 April 2006. International Sea Turtle Society, Athens, Greece. 376 pp.
11. Belalidis T., Deligiannis A. 2005. Fundraising in turtle oriented NGOs: A tool for involving the public in conservation work. The case of Crete. Pages 16-17 in Proceedings of the 21st Annual Symposium on Sea Turtle Biology and Conservation (compilers: M. S. Coyne, R. D. Clark). Philadelphia, USA, 24-28 February 2001. NOAA Technical Memorandum NMFS-SEFSC-528. National Marine Fisheries Service, Southeast Fisheries Science Center, Miami, USA. 368 pp.
12. Kremezi-Margaritouli A. 2003. Fishermen and turtles: a portable educational kit for schoolchildren. Pages 156-159 in Proceedings of the First Mediterranean Conference on Marine Turtles (editors: D. Margaritoulis, A. Demetropoulos). Barcelona Convention - Bern Convention - Bonn Convention (CMS). Nicosia, Cyprus.
13. Dimopoulos D. 1990. Zakynthos 1990: An Update on the Public Awareness Programme. Marine Turtle Newsletter, 54: 21-23.
14. Dimopoulos D. I., Pantis J. D. 2003. Knowledge and attitutes regarding sea turtles in elementary students on Zakynthos, Greece. The Journal of Environmental Education, 34(3) : 30-38.
15. Kremezi-Margaritouli A. 2000. Creation of talented animators for environmental education. Pages 85-87 in Proceedings of the Eighteenth International Sea Turtle Symposium (compilers: F. A. Abreu-Grobois, R. Briseño-Dueñas, R. Márquez-Millán, L. Sarti-Martinez). Mazatlán, Mexico, 3-7 March 1998. NOAA Technical Memorandum NMFS-SEFSC-436. National Marine Fisheries Service, Southeast Fisheries Science Center, Miami, USA.
16. Kremezi-Margaritouli A. 2000.Portable environmental education kits in Greece: Their philosophy, design and use. Page 203 in Proceedings of the Nineteenth Annual Symposium on Sea Turtle Conservation and Biology (compilers: H. Kalb, T. Wibbels). South Padre Island, Texas, USA. 2-6 March 1999. NOAA Technical Memorandum NMFS-SEFSC-443. National Marine Fisheries Service, Southeast Fisheries Science Center, Miami, USA.                                                                         17.Casale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
</t>
  </si>
  <si>
    <r>
      <t xml:space="preserve">Αξιολόγηση επιπτώσεων κλιματικής αλλαγής στην θαλάσσια χελώνα </t>
    </r>
    <r>
      <rPr>
        <i/>
        <sz val="10"/>
        <color rgb="FF000000"/>
        <rFont val="Trebuchet MS"/>
        <family val="2"/>
        <charset val="161"/>
      </rPr>
      <t>Caretta caretta (</t>
    </r>
    <r>
      <rPr>
        <sz val="10"/>
        <color rgb="FF000000"/>
        <rFont val="Trebuchet MS"/>
        <family val="2"/>
      </rPr>
      <t>μετρήσεις θερμοκρασιών στις φωλιές με ειδικά θερμόμετρα και μετρήσεις της διάρκειας επώασης των νεοσσών στους κυριότερους βιοτόπους αναπαραγωγής</t>
    </r>
    <r>
      <rPr>
        <sz val="10"/>
        <rFont val="Trebuchet MS"/>
        <family val="2"/>
        <charset val="161"/>
      </rPr>
      <t>). Προϋπόθεση για την υλοποίηση της δράσης αυτής με τον προτεινόμενο προϋπολογισμό είναι ο συνδυασμός της με ανάλογο πρόγραμμα παρακολούθησης καταγραφής και προστασίας των φωλιών</t>
    </r>
    <r>
      <rPr>
        <sz val="10"/>
        <color rgb="FF000000"/>
        <rFont val="Trebuchet MS"/>
        <family val="2"/>
      </rPr>
      <t>. Καθημερινή παρακολούθηση καθ' όλη την περίοδο φωλεοποίησης και εκκόλαψης (από Μάιο έως Οκτώβριο). Περιοχές παρακολούθησης: Κόλπος Λαγανάς Ζακύνθου, ακτές νοτιοδυτικής Κεφαληνίας</t>
    </r>
  </si>
  <si>
    <t>60.000 (υπολογισμός 6ετίας)</t>
  </si>
  <si>
    <r>
      <t xml:space="preserve">Οι θαλάσσια χελώνα </t>
    </r>
    <r>
      <rPr>
        <i/>
        <sz val="12"/>
        <color theme="1"/>
        <rFont val="Calibri"/>
        <family val="2"/>
        <charset val="161"/>
        <scheme val="minor"/>
      </rPr>
      <t>Caretta carettα</t>
    </r>
    <r>
      <rPr>
        <sz val="12"/>
        <color theme="1"/>
        <rFont val="Calibri"/>
        <family val="2"/>
        <scheme val="minor"/>
      </rPr>
      <t xml:space="preserve"> συμπεριλαμβάνεται στα Παραρτήματα ΙΙ και IV της Οδηγίας 92/43/ΕΟΚ, ως είδος προτεραιότητας, το οποίο έχει ανάγκη αυστηρής προστασίας. Είναι επιστημονικά τεκμηριωμένο πως η θερμοκρασία της άμμου κατά την περίοδο επώασης των αυγών καθορίζει το φύλο των νεοσσών, καθώς από τους 29,5  βαθμούς Κελσίου δημιουργούνται θηλυκοί νεοσσοί ενώ κάτω από αυτή τη θερμοκρασία δημιουργούνται περισσότεροι αρσενικοί. Η κλιματική αλλαγή αποτελεί ένα παγκόσμιο φαινόμενο/απειλή, οι επιπτώσεις του οποίου πρέπει να διερευνηθούν, ειδικά σε ότι αφορά στα προστατευόμενα είδη. Είναι απαραίτητο επομένως να εκτιμηθεί ενδεχόμενη διατάραξη της ισορροπίας του πληθυσμού λόγω του φύλου των νεοσσών (εκκόλαψη μόνο θηλυκών νεοσσών). Αυτό μπορεί να εκτιμηθεί με 2 τρόπους: μέτρηση της θερμοκρασίας της άμμου και υπολογισμό της διάρκειας επώασης.  </t>
    </r>
  </si>
  <si>
    <t xml:space="preserve">1. Patel S. H., Morreale S.J., Saba V.S., Panagopoulou A., Margaritoulis D., Spotila R.S. 2016.Climate Impacts on Sea Turtle Breeding Phenology in Greece and Associated Foraging Habitats in the Wider Mediterranean Region. PLOS ONE doi:10.1371/journal.pone.0157170.                                                                                                        2. Poloczanska ES, Brown CJ, Sydeman WJ, Kiessling W, Schoeman DS, Moore PJ, et al. Global imprint of climate change on marine life. Nat. Clim. Chang. 2013; 3: 919–925.
3. Bianchi CN, Morri C. Marine biodiversity of the Mediterranean Sea: situation, problems and prospects for future research. Mar. Pollut. Bull. 2000; 40: 367–376.
4. Lejeusne C, Chevaldonne P, Pergent-Martini C, Boudouresque CF, Perez T. Climate change effects on a miniature ocean: the highly diverse, highly impacted Mediterranean Sea. Trends Ecol. Evol. 2010; 25: 250–260. doi: 10.1016/j.tree.2009.10.009 PMID: 19959253
5. Casale P. Caretta caretta (Mediterranean subpopulation). The IUCN Red List of Threatened Species 2015: e.T83644804A83646294.
6. Margaritoulis D, Panagopoulou A, Rees AF. Loggerhead nesting in Rethymno, Island of Crete, Greece: fifteen-year nesting data (1990–2004) indicate a declining population. Proceedings, Second Mediterranean Conference on Marine Turtles, 2009. pp. 116–119.
7. Margaritoulis D, Rees AF, Dean CJ, Riggall T. Reproductive data of loggerhead turtles in Laganas Bay, Zakynthos Island, Greece, 2003–2009. Marine Turtle Newsletter. 2011; 131: 2–6.
8. Margaritoulis D, Argano R, Baran I, Bentivegna F, Bradai MN, Camiñas JA, et al. Loggerhead turtles in the Mediterranean Sea: present knowledge and conservation perspectives. In: Bolten AB, Witherington BE editors. Loggerhead Sea Turtles. Smithsonian Books, 2003. pp. 175–198.
9. Margaritoulis D. Nesting activity and reproductive output of loggerhead sea turtles, Caretta caretta, over 19 seasons (1984–2002) at Laganas Bay, Zakynthos, Greece: the largest rookery in the Mediterranean. Chelonian Conserv. Biol. 2005; 4: 916–929.
10. Casale P, Margaritoulis D. (Eds.) Sea turtles in the Mediterranean: distribution, threats and conservation priorities. Gland, Switzerland: IUCN 2010: 294 pp. Available: http://iucn-mtsg.org/publications/med-report/.                                                                                                                                                                                                          11. Schofield G, Dimadi A, Fossette S, Katselidis KA, Koutsoubas D, Lilley MKS, et al. Satellite tracking large numbers of individuals to infer population dispersal and core areas for the protection of an endangered species. Divers. Distrib. 2013; 19: 834–844.
12. Patel SH, Morreale SJ, Panagopoulou A, Bailey H, Robinson NJ, Paladino FV, et al. Changepoint analysis: a new approach for revealing animal movements and behaviors from satellite telemetry data. Ecosphere. 2015a; 6(12): 291.
13. Patel SH, Panagopoulou A, Morreale SJ, Kilham SS, Karakassis I, Riggall T, et al. Differences in size and reproductive output of loggerhead turtles (Caretta caretta) nesting in the Eastern Mediterranean Sea are linked to foraging site. Mar. Ecol. Prog. Ser. 2015b; 535: 231–241.
14. Santidrián Tomillo P, Oro D, Paladino FV, Piedra R, Sieg AE, Spotila JR. High beach temperatures increased female-biased primary sex ratios but reduced output of female hatchlings in the leatherback turtle. Biol. Conserv. 2014; 176: 71–79.
15. Lolavar A, Wyneken J. Effect of rainfall on loggerhead turtle nest temperatures, sand temperatures and hatchling sex. Endanger. Species. Res. 2015; 28: 235–247.                                                                                                                                                                                                                                                                                                                 16. Morreale SJ, Ruiz GJ, Spotila JR, Standora EA. Temperature-dependent sex determination: current practices threaten conservation of sea turtles. Science. 1982; 216: 1245–1247. PMID: 7079758
17. Standora EA, Spotila JR. Temperature dependent sex determination in sea turtles. Copeia. 1985; 1985: 711–722.
18. Mrosovsky N, Kamel S, Rees AF, Margaritoulis D. Pivotal temperature for loggerhead turtles (Caretta caretta) from Kyparissia Bay, Greece. Can. J. Zool. 2002; 80: 2118–2124.                                                                                                                                                                                                                                                                                    19. Zbinden JA, Davy C, Margaritoulis D, Arlettaz R. Large spatial variation and female bias in the estimated sex ratio of loggerhead sea turtle hatchlings of a Mediterranean rookery. Endanger. Species. Res. 2007; 3: 305–312.                                                                                                                                                                                             20. Santidrián Tomillo P, Genovart M, Paladino FV, Spotila JR, Oro D. Climate change overruns resilience conferred by temperature-dependent sex determination in sea turtles and threatens they survival. Glob. Change Biol. 2015, doi: 10.1111/gcb.12918                                                                                                                                             21. Zbinden JA, Bearhop S, Bradshaw P, Gill B, Margaritoulis D, Newton J, Godley BJ. Migratory dichotomy and associated phenotypic variation in marine turtles revealed by satellite tracking and stable isotope analysis. Mar. Ecol. Prog. Ser. 2011; 421: 291–302.
22. Cardona L, Clusa M, Eder E, Demetropoulos A, Margaritoulis D, Rees A, et al. Distribution patterns and foraging ground productivity determine clutch size in Mediterranean loggerhead turtles. Mar. Ecol. Prog. Ser. 2014; 497: 229–241. Climate Change Impacts on Loggerhead Turtles PLOS ONE DOI:10.1371/journal.pone.0157170 June 22, 2016 15 / 17                                                                                                                                                                                                                                                                                                                                                                                                                                                                                                                     23. Margaritoulis D, Rees AF. The loggerhead turtle, Caretta caretta, population nesting in Kyparissia Bay, Peloponnesus, Greece: Results of beach surveys over seventeen seasons and determination of the core nesting habitat. Zool. Middle East. 2001; 24: 75–90.
24. Margaritoulis D, Rees AF. Loggerhead turtles nesting at Rethymno, Greece, prefer the Aegean Sea as their main foraging area. Marine Turtle Newsletter. 2011; 131: 12–14.
25. Panagopoulou A. Sea turtles and small-scale fisheries: designing conservation policies for a marine area on Crete, Greece. Ph.D. Dissertation. Drexel University. 2015.                                                                                                                                                                                                                                                                                                           26. Rees AF, Margaritoulis D. Beach temperatures, incubation durations and estimated hatchling sex ratio for loggerhead turtle nests in southern Kyparissia Bay, Greece. Testudo. 2004; 6: 23–36.                                                                                                                                                                                                                                                     27.Casale P, Freggi D, Maffucci F, Hochscheid S. Adult sex ratios of loggerhead sea turtles (Caretta caretta) in two Mediterranean foraging grounds. Sci. Mar. 2014; 78: 303–309.                                                                                                                                                                                                                                                                   28.Casale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 
                                                                                                                                                                                                                                                                                                                                                                                                                                                                                                                          </t>
  </si>
  <si>
    <r>
      <t xml:space="preserve">Αξιολόγηση επιπτώσεων κλιματικής αλλαγής στην θαλάσσια χελώνα </t>
    </r>
    <r>
      <rPr>
        <i/>
        <sz val="10"/>
        <color rgb="FF000000"/>
        <rFont val="Trebuchet MS"/>
        <family val="2"/>
        <charset val="161"/>
      </rPr>
      <t>Caretta caretta (</t>
    </r>
    <r>
      <rPr>
        <sz val="10"/>
        <color rgb="FF000000"/>
        <rFont val="Trebuchet MS"/>
        <family val="2"/>
      </rPr>
      <t>μετρήσεις θερμοκρασιών στις φωλιές με ειδικά θερμόμετρα και μετρήσεις της δι</t>
    </r>
    <r>
      <rPr>
        <sz val="10"/>
        <rFont val="Trebuchet MS"/>
        <family val="2"/>
        <charset val="161"/>
      </rPr>
      <t xml:space="preserve">άρκειας επώασης των νεοσσών στους κυριότερους βιοτόπους αναπαραγωγής). Προϋπόθεση για την υλοποίηση της δράσης αυτής με τον προτεινόμενο προϋπολογισμό είναι ο συνδυασμός της με ανάλογο πρόγραμμα παρακολούθησης καταγραφής και προστασίας των φωλιών. </t>
    </r>
    <r>
      <rPr>
        <sz val="10"/>
        <color rgb="FF000000"/>
        <rFont val="Trebuchet MS"/>
        <family val="2"/>
      </rPr>
      <t>Καθημερινή παρακολούθηση καθ' όλη την περίοδο φωλεοποίησης και εκκόλαψης (από Μάιο έως Οκτώβριο). Περιοχές παρακολούθησης: Κόλπος Μύτικας-Καστροσυκιάς</t>
    </r>
  </si>
  <si>
    <t>20.000 (υπολογισμός 6ετίας)</t>
  </si>
  <si>
    <r>
      <t xml:space="preserve">Αξιολόγηση επιπτώσεων κλιματικής αλλαγής στην θαλάσσια χελώνα </t>
    </r>
    <r>
      <rPr>
        <i/>
        <sz val="10"/>
        <color rgb="FF000000"/>
        <rFont val="Trebuchet MS"/>
        <family val="2"/>
        <charset val="161"/>
      </rPr>
      <t>Caretta caretta (</t>
    </r>
    <r>
      <rPr>
        <sz val="10"/>
        <color rgb="FF000000"/>
        <rFont val="Trebuchet MS"/>
        <family val="2"/>
      </rPr>
      <t>μετρήσεις θερμοκρασιών στις φωλιές με ειδικά θερμόμετρα και μετρήσεις της διά</t>
    </r>
    <r>
      <rPr>
        <sz val="10"/>
        <rFont val="Trebuchet MS"/>
        <family val="2"/>
        <charset val="161"/>
      </rPr>
      <t>ρκειας επώασης των νεοσσών στους κυριότερους βιοτόπους αναπαραγωγής). Προϋπόθεση για την υλοποίηση της δράσης αυτής με τον προτεινόμενο προϋπολογισμό είναι ο συνδυασμός της με ανάλογο πρόγραμμα παρακολούθησης καταγραφής και προστασίας των φωλιών.</t>
    </r>
    <r>
      <rPr>
        <sz val="10"/>
        <color rgb="FF000000"/>
        <rFont val="Trebuchet MS"/>
        <family val="2"/>
      </rPr>
      <t xml:space="preserve"> Καθημερινή παρακολούθηση καθ' όλη την περίοδο φωλεοποίησης και εκκόλαψης (από Μάιο έως Οκτώβριο). Περιοχές παρακολούθησης: Στροφυλιά-Κοτύχι, Βόρειος Κυπαρισσιακός Κόλπος</t>
    </r>
  </si>
  <si>
    <t>30.000 (υπολογισμός 6ετίας)</t>
  </si>
  <si>
    <r>
      <t xml:space="preserve">Αξιολόγηση επιπτώσεων κλιματικής αλλαγής στην θαλάσσια χελώνα </t>
    </r>
    <r>
      <rPr>
        <i/>
        <sz val="10"/>
        <color rgb="FF000000"/>
        <rFont val="Trebuchet MS"/>
        <family val="2"/>
        <charset val="161"/>
      </rPr>
      <t>Caretta caretta (</t>
    </r>
    <r>
      <rPr>
        <sz val="10"/>
        <color rgb="FF000000"/>
        <rFont val="Trebuchet MS"/>
        <family val="2"/>
      </rPr>
      <t>μετρήσεις θερμοκρασιών στις φωλιές με ειδικά θερμόμετρα και μετρήσεις της διά</t>
    </r>
    <r>
      <rPr>
        <sz val="10"/>
        <rFont val="Trebuchet MS"/>
        <family val="2"/>
        <charset val="161"/>
      </rPr>
      <t>ρκειας επώασης των νεοσσών στους κυριότερους βιοτόπους αναπαραγωγής). Προϋπόθεση για την υλοποίηση της δράσης αυτής με τον προτεινόμενο προϋπολογισμό είναι ο συνδυασμός της με ανάλογο πρόγραμμα παρακολούθησης καταγραφής και προστασίας των φωλιών.Καθημ</t>
    </r>
    <r>
      <rPr>
        <sz val="10"/>
        <color rgb="FF000000"/>
        <rFont val="Trebuchet MS"/>
        <family val="2"/>
      </rPr>
      <t>ερινή παρακολούθηση καθ' όλη την περίοδο φωλεοποίησης και εκκόλαψης (από Μάιο έως Οκτώβριο). Περιοχές παρακολούθησης: Νότιος Κυπαρισσιακός Κόλπος, Ρωμανός, Ζάγκα-Μεμί Κορώνης, Λακωνικός Κόλπος.</t>
    </r>
  </si>
  <si>
    <t>80.000 (υπολογισμός 6ετίας)</t>
  </si>
  <si>
    <r>
      <t xml:space="preserve">Αξιολόγηση επιπτώσεων κλιματικής αλλαγής στην θαλάσσια χελώνα </t>
    </r>
    <r>
      <rPr>
        <i/>
        <sz val="10"/>
        <color rgb="FF000000"/>
        <rFont val="Trebuchet MS"/>
        <family val="2"/>
        <charset val="161"/>
      </rPr>
      <t>Caretta caretta (</t>
    </r>
    <r>
      <rPr>
        <sz val="10"/>
        <color rgb="FF000000"/>
        <rFont val="Trebuchet MS"/>
        <family val="2"/>
      </rPr>
      <t xml:space="preserve">μετρήσεις θερμοκρασιών στις φωλιές με ειδικά θερμόμετρα και μετρήσεις της διάρκειας επώασης των νεοσσών στους κυριότερους βιοτόπους αναπαραγωγής). </t>
    </r>
    <r>
      <rPr>
        <sz val="10"/>
        <rFont val="Trebuchet MS"/>
        <family val="2"/>
        <charset val="161"/>
      </rPr>
      <t>Προϋπόθεση για την υλοποίηση της δράσης αυτής με τον προτεινόμενο προϋπολογισμό είναι ο συνδυασμός της με ανάλογο πρόγραμμα παρακολούθησης καταγραφής και προστασίας των φωλιών.Καθημερινή παρακολούθηση καθ' όλη την περίοδο φωλεοποίησης και εκ</t>
    </r>
    <r>
      <rPr>
        <sz val="10"/>
        <color rgb="FF000000"/>
        <rFont val="Trebuchet MS"/>
        <family val="2"/>
      </rPr>
      <t xml:space="preserve">κόλαψης (από Μάιο έως Οκτώβριο). Περιοχές παρακολούθησης: Κόλπος Ρεθύμνου, Κόλπος Χανίων, Κόλπος Μεσσαράς </t>
    </r>
  </si>
  <si>
    <r>
      <t xml:space="preserve">Εντοπισμός μεταναστευτικών διαδρόμων και περιοχών διατροφής του αναπαραγωγικού πληθυσμού της θαλάσσιας χελώνας </t>
    </r>
    <r>
      <rPr>
        <i/>
        <sz val="10"/>
        <color rgb="FF000000"/>
        <rFont val="Trebuchet MS"/>
        <family val="2"/>
        <charset val="161"/>
      </rPr>
      <t xml:space="preserve">Caretta caretta </t>
    </r>
    <r>
      <rPr>
        <sz val="10"/>
        <color rgb="FF000000"/>
        <rFont val="Trebuchet MS"/>
        <family val="2"/>
      </rPr>
      <t>με χρήση δορυφορικών πομπών και ανάλυση σταθερών ισοτόπω</t>
    </r>
    <r>
      <rPr>
        <sz val="10"/>
        <rFont val="Trebuchet MS"/>
        <family val="2"/>
        <charset val="161"/>
      </rPr>
      <t>ν. Η δράση θα έχει διάρκεια 3 χρόνων, έτσι ώστε να συλλεχθούν τα απαραίτητα δεδομένα σε επίπεδο πληθυσμού.</t>
    </r>
    <r>
      <rPr>
        <sz val="10"/>
        <color rgb="FF000000"/>
        <rFont val="Trebuchet MS"/>
        <family val="2"/>
      </rPr>
      <t xml:space="preserve"> Περιοχές δράσης: Νότιος Κυπαρισσιακός Κόλπος, Λακωνικός Κόλπος</t>
    </r>
  </si>
  <si>
    <r>
      <t xml:space="preserve">Η θαλάσσια χελώνα </t>
    </r>
    <r>
      <rPr>
        <i/>
        <sz val="12"/>
        <color theme="1"/>
        <rFont val="Calibri"/>
        <family val="2"/>
        <charset val="161"/>
        <scheme val="minor"/>
      </rPr>
      <t>Caretta caretta</t>
    </r>
    <r>
      <rPr>
        <sz val="12"/>
        <color theme="1"/>
        <rFont val="Calibri"/>
        <family val="2"/>
        <scheme val="minor"/>
      </rPr>
      <t xml:space="preserve">συμπεριλαμβάνεται στα Παραρτήματα ΙΙ και IV της Οδηγίας 92/43/ΕΟΚ, ως είδος προτεραιότητας, και έχει ανάγκη αυστηρής προστασίας. Για να επιτευχθεί Καλή Κατάσταση Διατήρησης </t>
    </r>
    <r>
      <rPr>
        <sz val="12"/>
        <rFont val="Calibri"/>
        <family val="2"/>
        <charset val="161"/>
        <scheme val="minor"/>
      </rPr>
      <t xml:space="preserve"> του είδους</t>
    </r>
    <r>
      <rPr>
        <sz val="12"/>
        <color rgb="FFFF0000"/>
        <rFont val="Calibri"/>
        <family val="2"/>
        <charset val="129"/>
        <scheme val="minor"/>
      </rPr>
      <t xml:space="preserve"> </t>
    </r>
    <r>
      <rPr>
        <sz val="12"/>
        <color theme="1"/>
        <rFont val="Calibri"/>
        <family val="2"/>
        <scheme val="minor"/>
      </rPr>
      <t>και αποτελεσματική προστασία του στο θαλάσσιο χώρο, χρειάζεται εντατική έρευνα σχετικά με: α) τα σημεία αυξημένης παρουσίας του, β) τους μεταναστευτικούς διαδρόμους που χρησιμοποιεί από και προς τις περιοχές αναπαραγωγής και γ) τις περιοχές διατροφής του αναπαραγωγικού πληθυσμού</t>
    </r>
    <r>
      <rPr>
        <sz val="12"/>
        <rFont val="Calibri"/>
        <family val="2"/>
        <charset val="161"/>
        <scheme val="minor"/>
      </rPr>
      <t xml:space="preserve">. Ο Κυπαρισσιακός κόλπος φιλοξενεί τον μεγαλύτερο αναπαραγωγικό πληθυσμό της </t>
    </r>
    <r>
      <rPr>
        <i/>
        <sz val="12"/>
        <rFont val="Calibri"/>
        <family val="2"/>
        <scheme val="minor"/>
      </rPr>
      <t xml:space="preserve">Caretta caretta </t>
    </r>
    <r>
      <rPr>
        <sz val="12"/>
        <rFont val="Calibri"/>
        <family val="2"/>
        <charset val="161"/>
        <scheme val="minor"/>
      </rPr>
      <t xml:space="preserve">στη Μεσόγειο, ενώ στον Λακωνικό Κόλπο φωλεοποιεί σημαντικός αριθμός χελωνών </t>
    </r>
    <r>
      <rPr>
        <i/>
        <sz val="12"/>
        <rFont val="Calibri"/>
        <family val="2"/>
        <scheme val="minor"/>
      </rPr>
      <t>Caretta caretta</t>
    </r>
    <r>
      <rPr>
        <sz val="12"/>
        <rFont val="Calibri"/>
        <family val="2"/>
        <charset val="161"/>
        <scheme val="minor"/>
      </rPr>
      <t xml:space="preserve">. Και οι 2 βιότοποι χρήζουν περαιτέρω έρευνας. </t>
    </r>
  </si>
  <si>
    <t>1. Zbinden J.A., Bearhop S., Bradshaw P., Gill B., Margaritoulis D., Newton J., Godley B.J. 2011. Migratory dichotomy and associated phenotypic variations in marine turtles revealed by satellite tracking and stable isotope analysis. Marine Ecology Progress Series 421: 291-302.                                                                                                 2. Patel S. H., Morreale S. J., Panagopoulou A., Bailey H., Robinson N. J., Paladino F. V., Margaritoulis D., Spotila J. R.  2015. Changepoint analysis: a new approach for revealing animal movements and behaviors from satellite telemetry data. Ecosphere 6(12):1-13.                                                                                                                  3. Patel SH, Panagopoulou A, Morreale SJ, Kilham SS Karakassis I., Riggall T., Margaritoulis D., Spotila JR. 2015. Differences in size and reproductive output of loggerhead turtles Caretta caretta nesting in the eastern Mediterranean Sea are linked to foraging site. Mar Ecol Prog Ser 535:231-241.                                                    4. Rees A. F., Carreras C., Broderick A.C., Margaritoulis D., Stringell T.B., Godley B.J. 2017. Linking loggerhead locations: using multiple methods to determine the origin of sea turtles in feeding grounds. Marine Biology 164:30 DOI 10.1007/s00227-016-3055-z.                                                                                                              5.Casale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</si>
  <si>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r>
      <t xml:space="preserve">Εντοπισμός μεταναστευτικών διαδρόμων και περιοχών διατροφής του αναπαραγωγικού πληθυσμού της θαλάσσιας χελωνας </t>
    </r>
    <r>
      <rPr>
        <i/>
        <sz val="10"/>
        <color rgb="FF000000"/>
        <rFont val="Trebuchet MS"/>
        <family val="2"/>
        <charset val="161"/>
      </rPr>
      <t>Caretta carettα,</t>
    </r>
    <r>
      <rPr>
        <sz val="10"/>
        <color rgb="FF000000"/>
        <rFont val="Trebuchet MS"/>
        <family val="2"/>
      </rPr>
      <t xml:space="preserve"> με χρήση δορυφορικών πομπών και ανάλυση σταθερών ισοτόπων.</t>
    </r>
    <r>
      <rPr>
        <sz val="10"/>
        <rFont val="Trebuchet MS"/>
        <family val="2"/>
        <charset val="161"/>
      </rPr>
      <t xml:space="preserve"> Η δράση θα έχει διάρκεια 3 χρόνων, έτσι ώστε να συλλεχθούν τα απαραίτητα δεδομένα σε επίπεδο πληθυσμού. </t>
    </r>
    <r>
      <rPr>
        <sz val="10"/>
        <color rgb="FF000000"/>
        <rFont val="Trebuchet MS"/>
        <family val="2"/>
      </rPr>
      <t>Περιοχές δράσης: Κόλπος Ρεθύμνου, Κόλπος Μεσσαράς</t>
    </r>
  </si>
  <si>
    <r>
      <t>Η θαλάσσια χελώνα</t>
    </r>
    <r>
      <rPr>
        <i/>
        <sz val="12"/>
        <color theme="1"/>
        <rFont val="Calibri"/>
        <family val="2"/>
        <charset val="161"/>
        <scheme val="minor"/>
      </rPr>
      <t xml:space="preserve"> Caretta carettα</t>
    </r>
    <r>
      <rPr>
        <sz val="12"/>
        <color theme="1"/>
        <rFont val="Calibri"/>
        <family val="2"/>
        <scheme val="minor"/>
      </rPr>
      <t xml:space="preserve"> περιλαμβάνεται στα Παραρτήματα ΙΙ και IV της Οδηγίας 92/43/ΕΟΚ, ως είδος προτεραιότητας, το οποίο έχει ανάγκη αυστηρής προστασίας. Για να επιτευχθεί Καλή Κατάσταση Διατήρησης του ειδους και αποτελεσματική προστασία του στο θαλάσσιο χώρο, χρειάζεται εντατική έρευνα σχετικά με: α) τα σημεία αυξημένης παρουσίας του, β) τους μεταναστευτικούς διαδρόμους που χρησιμοποιεί από και προς τις περιοχές αναπαραγωγής και γ) τις περιοχές διατροφής του αναπαραγωγικού πληθυσμού. Ο πληθυσμός της </t>
    </r>
    <r>
      <rPr>
        <i/>
        <sz val="12"/>
        <color theme="1"/>
        <rFont val="Calibri"/>
        <family val="2"/>
        <charset val="161"/>
        <scheme val="minor"/>
      </rPr>
      <t xml:space="preserve">Caretta carettα, </t>
    </r>
    <r>
      <rPr>
        <sz val="12"/>
        <color theme="1"/>
        <rFont val="Calibri"/>
        <family val="2"/>
        <scheme val="minor"/>
      </rPr>
      <t>που αναπαράγεται στην Κρήτη εμφανίζεται γενετικά διαφοροποιημένος από τους πληθυσμούς των υπόλοιπων περιοχών, ενώ οι κόλποι Ρεθύμνου και Μεσσαράς ανήκουν στους μεγαλύτερους βιότοπους αναπαραγωγής του είδους στην Κρήτη και χρήζουν περαιτέρω έρευνας.</t>
    </r>
    <r>
      <rPr>
        <sz val="12"/>
        <color theme="1"/>
        <rFont val="Calibri"/>
        <family val="2"/>
        <scheme val="minor"/>
      </rPr>
      <t xml:space="preserve"> </t>
    </r>
  </si>
  <si>
    <t>1. Zbinden J.A., Bearhop S., Bradshaw P., Gill B., Margaritoulis D., Newton J., Godley B.J. 2011. Migratory dichotomy and associated phenotypic variations in marine turtles revealed by satellite tracking and stable isotope analysis. Marine Ecology Progress Series 421: 291-302.                                                                                                 2. Carreras C., Pascual  M., Cardona L., Aguilar A., Margaritoulis D., Rees A., Turkozan O., Levy Y., Gasith A., Aureggi M., Khalil M. 2007.  The genetic structure of the loggerhead sea turtle (Caretta caretta) in the Mediterranean as revealed by nuclear and mitochondrial DNA and its conservation implications. Conservation Genetics 8:761–775.                                                                                                                                                                                                                                                                                                                                                                                                                                                                                                                                                             3. Patel S. H., Morreale S. J., Panagopoulou A., Bailey H., Robinson N. J., Paladino F. V., Margaritoulis D., Spotila J. R.  2015. Changepoint analysis: a new approach for revealing animal movements and behaviors from satellite telemetry data. Ecosphere 6(12):1-13.                                                                                                                  4. Patel SH, Panagopoulou A, Morreale SJ, Kilham SS Karakassis I., Riggall T., Margaritoulis D., Spotila JR. 2015. Differences in size and reproductive output of loggerhead turtles Caretta caretta nesting in the eastern Mediterranean Sea are linked to foraging site. Mar Ecol Prog Ser 535:231-241.                                                    5. Rees A. F., Carreras C., Broderick A.C., Margaritoulis D., Stringell T.B., Godley B.J. 2017. Linking loggerhead locations: using multiple methods to determine the origin of sea turtles in feeding grounds. Marine Biology 164:30 DOI 10.1007/s00227-016-3055-z.                                                                                                                          6. 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</si>
  <si>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r>
      <t xml:space="preserve">Γενετική ανάλυση της θαλάσσιας χελώνας </t>
    </r>
    <r>
      <rPr>
        <i/>
        <sz val="10"/>
        <color rgb="FF000000"/>
        <rFont val="Trebuchet MS"/>
        <family val="2"/>
        <charset val="161"/>
      </rPr>
      <t xml:space="preserve">Chelonia mydas </t>
    </r>
    <r>
      <rPr>
        <sz val="10"/>
        <color rgb="FF000000"/>
        <rFont val="Trebuchet MS"/>
        <family val="2"/>
      </rPr>
      <t>στο θαλάσσιο χώρο του Λακωνικού Κόλπου, ώστε να διαπιστωθεί η προέλευσή της</t>
    </r>
    <r>
      <rPr>
        <sz val="10"/>
        <color rgb="FF00B050"/>
        <rFont val="Trebuchet MS"/>
        <family val="2"/>
        <charset val="161"/>
      </rPr>
      <t xml:space="preserve">. </t>
    </r>
    <r>
      <rPr>
        <sz val="10"/>
        <rFont val="Trebuchet MS"/>
        <family val="2"/>
        <charset val="161"/>
      </rPr>
      <t>Προϋπόθεση για την υλοποίηση της δράσης αυτής με τον προτεινόμενο προϋπολογισμό είναι ο συνδυασμός της με ανάλογο πρόγραμμα παρακολούθησης και προστασίας σε τροφικά πεδία θαλάσσιων χελωνών. Περιοχή δράσης: Λακωνικός Κόλπος</t>
    </r>
  </si>
  <si>
    <r>
      <t xml:space="preserve">Η θαλάσσια χελώνα </t>
    </r>
    <r>
      <rPr>
        <i/>
        <sz val="12"/>
        <color theme="1"/>
        <rFont val="Calibri"/>
        <family val="2"/>
        <charset val="161"/>
        <scheme val="minor"/>
      </rPr>
      <t xml:space="preserve">Chelonia mydas </t>
    </r>
    <r>
      <rPr>
        <sz val="12"/>
        <color theme="1"/>
        <rFont val="Calibri"/>
        <family val="2"/>
        <scheme val="minor"/>
      </rPr>
      <t>περιλαμβάνεται στα Παραρτήματα ΙΙ και IV της Οδηγίας 92/43/ΕΟΚ, ως είδος προτεραιότητας, το οποίο έχει ανάγκη αυστηρής προστασίας. Αν και το είδος δεν αναπαράγεται στην Ελλάδα, ο Λακωνικός Κόλπος έχει τεκμηριωθεί ως βιότοπος ανάπτυξης (developmental habitat) νεαρών ατόμων (juveniles</t>
    </r>
    <r>
      <rPr>
        <sz val="12"/>
        <rFont val="Calibri"/>
        <family val="2"/>
        <charset val="161"/>
        <scheme val="minor"/>
      </rPr>
      <t>), των οποίων η προέλευση δεν είναι γνωστή και</t>
    </r>
    <r>
      <rPr>
        <sz val="12"/>
        <color rgb="FFFF0000"/>
        <rFont val="Calibri"/>
        <family val="2"/>
        <charset val="129"/>
        <scheme val="minor"/>
      </rPr>
      <t xml:space="preserve"> </t>
    </r>
    <r>
      <rPr>
        <sz val="12"/>
        <color theme="1"/>
        <rFont val="Calibri"/>
        <family val="2"/>
        <scheme val="minor"/>
      </rPr>
      <t xml:space="preserve">χρήζει εντατικής έρευνας. </t>
    </r>
  </si>
  <si>
    <t>1. Carreras C., Rees A.F., Broderick A.C., Godley B.J., Margaritoulis D. 2014. Mitochondrial DNA markers of loggerhead marine turtles (Caretta caretta) [Testudines: Cheloniidae]  nesting in Kyparissia Bay, Greece, confirms the western Greece unit and regional structuring. Scientia Marina. 78(1): 115-124 doi: 10.3989/scimar.03865.27B.                                                                                                                                                                                                                                                                                                                                                                                                                                                                                                                                                                        2. Carreras C., Pascual  M., Cardona L., Aguilar A., Margaritoulis D., Rees A., Turkozan O., Levy Y., Gasith A., Aureggi M., Khalil M. 2007.  The genetic structure of the loggerhead sea turtle (Caretta caretta) in the Mediterranean as revealed by nuclear and mitochondrial DNA and its conservation implications. Conservation Genetics 8:761–775.                                                                                                                                                                                                                                                                                                                                                                                                                                                                                                                                                 3.Casale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</si>
  <si>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t>KOLPOS LAGANA ZAKYNTHOU (AKR. GERAKI - KERI) KAI NISIDES MARATHONISI KAI PELOUZO  (GR2210002). Εκτιμώμενη έκταση των τύπων οικοτόπων: 100,8 ha</t>
  </si>
  <si>
    <t xml:space="preserve">Α)100.000   Β)Άγνωστο                               </t>
  </si>
  <si>
    <t>Εντός της περιοχής Natura 2000, GR 2210002, παρουσιάζεται πλήθος οικοτόπων θινών, ορισμένοι από τους οποίους είναι οικότοποι προτεραιότητας  (π.χ. Embryonic shifting dunes 2110, Shifting dunes along the shoreline with Ammophila arenaria ("white dunes") 2120, Humid dune slacks 2190, Crucianellion maritimae fixed beach dunes 2210, Wooded dunes with Pinus pinea and/or Pinus pinaster 2270*). Η οικολογική τους αξία και σημασία είναι μεγάλη τόσο σε τοπικό – περιφερειακό επίπεδο, λόγω της συνέχειας και της έκτασης που καλύπτουν στην εν λόγω περιοχή, όσο και σε εθνικό - ευρωπαϊκό επίπεδο, καθώς οι θινικοί σχηματισμοί στην Ευρώπη διαρκώς μειώνονται σε αριθμό και έκταση και σε αρκετές περιπτώσεις έχουν εξαφανιστεί. Οι οικότοποι θινών καταλαμβάνουν τη χερσαία ζώνη που βρίσκεται πίσω από την αμμώδη παραλία και συνεχίζονται προς την ενδοχώρα για πολλές δεκάδες μέτρα οπότε και αντικαθίστανται διαδοχικά από τη δασική βλάστηση. Η οικολογική τους σημασία είναι εξαιρετικά σημαντική, καθώς προστατεύουν την ενδοχώρα από το θαλασσινό νερό καθώς και προστατεύουν την παραλία ωοτοκίας από τη διάβρωση.</t>
  </si>
  <si>
    <t xml:space="preserve">1. THINES KYPARISSIAS (NEOCHORI - KYPARISSIA)  (GR2550005). Εκτιμώμενη έκταση των τύπων οικοτόπων: 377,9 ha           2. EKVOLES EVROTA, PERIOCHI VRONTAMA KAI THALASSIA PERIOCHI LAKONIKOU KOLPOU (GR2540003). Εκτιμώμενη έκταση των τύπων οικοτόπων: 39,13 ha  </t>
  </si>
  <si>
    <t xml:space="preserve">Α)150.000   Β)Άγνωστο                               </t>
  </si>
  <si>
    <t>Εντός των περιοχών Natura 2000, GR 2550005 και GR 2540003 παρουσιάζεται πλήθος οικοτόπων θινών, ορισμένοι από τους οποίους είναι οικότοποι προτεραιότητας  (π.χ. Embryonic shifting dunes 2110, Shifting dunes along the shoreline with Ammophila arenaria ("white dunes") 2120, Crucianellion maritimae fixed beach dunes 2210, Dunes with Euphorbia terracina 2220, Coastal dunes with Juniperus spp. 2250*, Cisto-Lavenduletalia dune sclerophyllous scrubs 2260,Wooded dunes with Pinus pinea and/or Pinus pinaster 2270*). Η οικολογική τους αξία και σημασία είναι μεγάλη τόσο σε τοπικό – περιφερειακό επίπεδο, λόγω της συνέχειας και της έκτασης που καλύπτουν στις εν λόγω περιοχές, όσο και σε εθνικό - ευρωπαϊκό επίπεδο, καθώς οι θινικοί σχηματισμοί στην Ευρώπη διαρκώς μειώνονται σε αριθμό και έκταση και σε αρκετές περιπτώσεις έχουν εξαφανιστεί. Οι οικότοποι θινών καταλαμβάνουν τη χερσαία ζώνη που βρίσκεται πίσω από την αμμώδη παραλία και συνεχίζονται προς την ενδοχώρα για πολλές δεκάδες μέτρα οπότε και αντικαθίστανται διαδοχικά από τη δασική βλάστηση. Η οικολογική τους σημασία είναι εξαιρετικά σημαντική, καθώς προστατεύουν την ενδοχώρα από το θαλασσινό νερό καθώς και προστατεύουν την παραλία ωοτοκίας από τη διάβρωση.</t>
  </si>
  <si>
    <t xml:space="preserve">1. Koutsodendris A., Papadopoulou S., Kardakari N., Margaritoulis D. 2006 Pilot sand dune restoration at Kotychi-Strofylia loggerhead nesting beach, northwestern Peloponnesus, Greece. Page 141 in Book of Abstracts of the 26th Annual Symposium on Sea Turtle Biology and Conservation (compilers: Mike Frick, Aliki Panagopoulou, Alan F. Rees, Kris Williams). Island of Crete, Greece. 3-8 April 2006. International Sea Turtle Society, Athens, Greece. 376 pp.
2. Valerga M., Panagopoulou A. 2006 Integrating sea turtle conservation in the environmental policy of a tourist business. Pages 167-8 in Book of Abstracts of the 26th Annual Symposium on Sea Turtle Biology and Conservation (compilers: Mike Frick, Aliki Panagopoulou, Alan F. Rees, Kris Williams). Island of Crete, Greece. 3-8 April 2006. International Sea Turtle Society, Athens, Greece. 376 pp.
3. Rebetz J., Teneketzis K., Margaritoulis D. 2005 Sand dune restoration on a loggerhead nesting beach in Greece. Pages 289-290 in Proceedings of the 21st Annual Symposium on Sea Turtle Biology and Conservation (compilers: M.S. Coyne, R.D. Clark). Philadelphia, USA, 24-28 February 2001. NOAA Technical Memorandum NMFS-SEFSC-528. National Marine Fisheries Service, Southeast Fisheries Science Center, Miami, USA. 368 pp.
4. Dimopoulos D., Arapis T., Margaritoulis D. 2003 Conservation perspectives of the major critical nesting habitats of Caretta caretta in Greece. Pages 116-119 in Proceedings of the First Mediterranean Conference on Marine Turtles (editors: D. Margaritoulis, A. Demetropoulos). Barcelona Convention - Bern Convention - Bonn Convention (CMS). Nicosia, Cyprus. 270 pp.
5. Panagopoulou A., Dimopoulos, D. 2003 Five years of implementing management policies for the protection of sea turtles on Crete: an evaluation. Pages 108-109 in Proceedings of the Twenty-second Annual Symposium on Sea Turtle Biology and Conservation (compiler:J.A. Seminoff). Miami, Florida, USA. 4-7 April 2002. NOAA Technical Memorandum NMFS-SEFSC-503. National Marine Fisheries Service, Southeast Fisheries Science Center, Miami, USA.
6.Irvine C., Teneketzis K., Margaritoulis D. 2002 Sand dune restoration behind the nesting beaches of Lakonikos Bay, Greece. Pages 308-310 in Proceedings of the Twentieth Symposium on Sea Turtle Biology and Conservation (compilers: A. Mosier, A. Folley, B. Brost). Orlando, Florida, USA. 29 February-4 March 2000. NOAA Technical Memorandum NMFS-SEFSC-477. National Marine Fisheries Service, Southeast Fisheries Science Center, Miami, USA.                                                                                                                                           7.Casale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
</t>
  </si>
  <si>
    <t>1. LIMNI AGIAS - PLATANIAS - REMA KAI EKVOLI KERITI - KOILADA FASA (GR4340006).Εκτιμώμενη έκταση των τύπων οικοτόπων: 5,83 ha  2.CHERSONISOS RODOPOU - PARALIA MALEME  (GR4340003).Εκτιμώμενη έκταση των τύπων οικοτόπων: 40,26 ha.                   3.PRASSANO FARANGI - PATSOS - SFAKORYAKO REMA - PARALIA RETHYMNOU KAI EKVOLI GEROPOTAMOU, AKR. LIANOS KAVOS - PERIVOLIA  (GR4330004).Εκτιμώμενη έκταση των τύπων οικοτόπων: 33,71 ha</t>
  </si>
  <si>
    <t xml:space="preserve">Α)50.000   Β)Άγνωστο                               </t>
  </si>
  <si>
    <t>Εντός των περιοχών Natura 2000, GR4340006, GR4340003 και  GR4330004 παρουσιάζεται πλήθος οικοτόπων θινών, (π.χ. Embryonic shifting dunes 2110, Shifting dunes along the shoreline with Ammophila arenaria ("white dunes") 2120, Malcolmietalia dune grasslands 2230, Cisto-Lavenduletalia dune sclerophyllous scrubs 2260). Η οικολογική τους αξία και σημασία είναι μεγάλη τόσο σε τοπικό – περιφερειακό επίπεδο, λόγω της συνέχειας και της έκτασης που καλύπτουν στις εν λόγω περιοχές, όσο και σε εθνικό - ευρωπαϊκό επίπεδο, καθώς οι θινικοί σχηματισμοί στην Ευρώπη διαρκώς μειώνονται σε αριθμό και έκταση και σε αρκετές περιπτώσεις έχουν εξαφανιστεί. Οι οικότοποι θινών καταλαμβάνουν τη χερσαία ζώνη που βρίσκεται πίσω από την αμμώδη παραλία και συνεχίζονται προς την ενδοχώρα για πολλές δεκάδες μέτρα οπότε και αντικαθίστανται διαδοχικά από τη δασική βλάστηση. Η οικολογική τους σημασία είναι εξαιρετικά σημαντική, καθώς προστατεύουν την ενδοχώρα από το θαλασσινό νερό καθώς και προστατεύουν την παραλία ωοτοκίας από τη διάβρωση.</t>
  </si>
  <si>
    <t xml:space="preserve">1. Koutsodendris A., Papadopoulou S., Kardakari N., Margaritoulis D. 2006 Pilot sand dune restoration at Kotychi-Strofylia loggerhead nesting beach, northwestern Peloponnesus, Greece. Page 141 in Book of Abstracts of the 26th Annual Symposium on Sea Turtle Biology and Conservation (compilers: Mike Frick, Aliki Panagopoulou, Alan F. Rees, Kris Williams). Island of Crete, Greece. 3-8 April 2006. International Sea Turtle Society, Athens, Greece. 376 pp.
2. Valerga M., Panagopoulou A. 2006 Integrating sea turtle conservation in the environmental policy of a tourist business. Pages 167-8 in Book of Abstracts of the 26th Annual Symposium on Sea Turtle Biology and Conservation (compilers: Mike Frick, Aliki Panagopoulou, Alan F. Rees, Kris Williams). Island of Crete, Greece. 3-8 April 2006. International Sea Turtle Society, Athens, Greece. 376 pp.
3. Rebetz J., Teneketzis K., Margaritoulis D. 2005 Sand dune restoration on a loggerhead nesting beach in Greece. Pages 289-290 in Proceedings of the 21st Annual Symposium on Sea Turtle Biology and Conservation (compilers: M.S. Coyne, R.D. Clark). Philadelphia, USA, 24-28 February 2001. NOAA Technical Memorandum NMFS-SEFSC-528. National Marine Fisheries Service, Southeast Fisheries Science Center, Miami, USA. 368 pp.
4. Dimopoulos D., Arapis T., Margaritoulis D. 2003 Conservation perspectives of the major critical nesting habitats of Caretta caretta in Greece. Pages 116-119 in Proceedings of the First Mediterranean Conference on Marine Turtles (editors: D. Margaritoulis, A. Demetropoulos). Barcelona Convention - Bern Convention - Bonn Convention (CMS). Nicosia, Cyprus. 270 pp.
5. Panagopoulou A., Dimopoulos, D. 2003 Five years of implementing management policies for the protection of sea turtles on Crete: an evaluation. Pages 108-109 in Proceedings of the Twenty-second Annual Symposium on Sea Turtle Biology and Conservation (compiler:J.A. Seminoff). Miami, Florida, USA. 4-7 April 2002. NOAA Technical Memorandum NMFS-SEFSC-503. National Marine Fisheries Service, Southeast Fisheries Science Center, Miami, USA.
6.Irvine C., Teneketzis K., Margaritoulis D. 2002 Sand dune restoration behind the nesting beaches of Lakonikos Bay, Greece. Pages 308-310 in Proceedings of the Twentieth Symposium on Sea Turtle Biology and Conservation (compilers: A. Mosier, A. Folley, B. Brost). Orlando, Florida, USA. 29 February-4 March 2000. NOAA Technical Memorandum NMFS-SEFSC-477. National Marine Fisheries Service, Southeast Fisheries Science Center, Miami, USA.                                                                                                                                      7.Casale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
</t>
  </si>
  <si>
    <t>KOLPOS LAGANA ZAKYNTHOU (AKR. GERAKI - KERI) KAI NISIDES MARATHONISI KAI PELOUZO  (GR2210002). Συνολικό μήκος παραλιών ωοτοκίας: 5,5 χλμ.</t>
  </si>
  <si>
    <t xml:space="preserve">Α)30.000   Β)Άγνωστο                               </t>
  </si>
  <si>
    <t xml:space="preserve">1.Casale P., Margaritoulis D. 2010. Sea turtles in the Mediterranean: Distribution, threats and conservation priorities. IUCN. Gland, Switzerland. 294 pp.
Margaritoulis D. 2009. The Mediterranean Sea: a world example of regional cooperation in sea turtle research and conservation. Pages 31-35 in Proceedings of the Second Mediterranean Conference on Marine Turtles (editors: A. Demetropoulos, O. Turkozan). Barcelona Convention – Bern Convention – Bonn Convention (CMS). 188 pp. PDF Version.
2. Margaritoulis D. 2009. Caretta caretta (Linnaeus, 1758). Pages 190-191 in The Red Book of threatened animals in Greece (editors: A. Legakis, P. Maragou). Hellenic Zoological Society. 528 pp (in Greek).
3. Panagopoulou A. 2008. Can the tourism industry play a role in sea turtle conservation ? The example of Crete, Greece. Page 53 in Proceedings of the 24th Annual Symposium on Sea Turtle Biology and Conservation (compilers: R.B. Mast, B.J. Hutchinson, A.H. Hutchinson). San Jose, Costa Rica, 22-29 February 2004. NOAA Technical Memorandum NMFS-SEFSC-567. National Marine Fisheries Service, Southeast Fisheries Science Center, Miami, USA. 205 pp.
4. Kornaraki E., Matossian D.A., Mazaris A.D., Matsinos Y.G., Margaritoulis D. 2006. Effectiveness of different conservation measures for loggerhead sea turtle (Caretta caretta) nests at Zakynthos Island, Greece. Biological Conservation, 130: 324-30.
5. Panagopoulou A. 2006.Tour operators, a potential ally in the protection of sea turtle nesting habitats: the case of Crete, Greece. Pages 89-91 in Proceedings of the 23rd Annual Symposium on Sea Turtle Biology and Conservation (compiler: Nicolas J. Pilcher). Kuala Lumpur, Malaysia. 17-21 March 2003. NOAA Technical Memorandum NMFS-SEFSC-536. National Marine Fisheries Service, Southeast Fisheries Science Center, Miami, USA.
6.Togridou A., Margaritoulis D., Halley J., Pantis J.D. 2006. Spatial pattern of loggerhead sea turtle nests as a tool to regulate tourist activities on nesting beaches. Page 166 in Book of Abstracts of the 26th Annual Symposium on Sea Turtle Biology and Conservation (compilers: Mike Frick, Aliki Panagopoulou, Alan F. Rees, Kris Williams). Island of Crete, Greece. 3-8 April 2006. International Sea Turtle Society, Athens, Greece. 376 pp.
7. Valerga M., Panagopoulou A. 2006.Integrating sea turtle conservation in the environmental policy of a tourist business. Pages 167-8 in Book of Abstracts of the 26th Annual Symposium on Sea Turtle Biology and Conservation (compilers: Mike Frick, Aliki Panagopoulou, Alan F. Rees, Kris Williams). Island of Crete, Greece. 3-8 April 2006. International Sea Turtle Society, Athens, Greece. 376 pp.
8. Rees A.F. 2005ARCHELON, the Sea Turtle Protection Society of Greece: 21 years studying and protecting sea turtles. Testudo, 6: 32-50.                                                                      9.Casale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 
</t>
  </si>
  <si>
    <t>1. THINES KYPARISSIAS (NEOCHORI - KYPARISSIA)  (GR2550005). Συνολικό μήκος παραλιών ωοτοκίας: 9,5 χλμ.                          2. EKVOLES EVROTA, PERIOCHI VRONTAMA KAI THALASSIA PERIOCHI LAKONIKOU KOLPOU (GR2540003). Συνολικό μήκος παραλιών ωοτοκίας: 9,5 χλμ.</t>
  </si>
  <si>
    <t xml:space="preserve">Α)40.000   Β)Άγνωστο                               </t>
  </si>
  <si>
    <t xml:space="preserve">1.Casale P., Margaritoulis D. 2010. Sea turtles in the Mediterranean: Distribution, threats and conservation priorities. IUCN. Gland, Switzerland. 294 pp.
Margaritoulis D. 2009. The Mediterranean Sea: a world example of regional cooperation in sea turtle research and conservation. Pages 31-35 in Proceedings of the Second Mediterranean Conference on Marine Turtles (editors: A. Demetropoulos, O. Turkozan). Barcelona Convention – Bern Convention – Bonn Convention (CMS). 188 pp. PDF Version.
2. Margaritoulis D. 2009. Caretta caretta (Linnaeus, 1758). Pages 190-191 in The Red Book of threatened animals in Greece (editors: A. Legakis, P. Maragou). Hellenic Zoological Society. 528 pp (in Greek).
3. Panagopoulou A. 2008. Can the tourism industry play a role in sea turtle conservation ? The example of Crete, Greece. Page 53 in Proceedings of the 24th Annual Symposium on Sea Turtle Biology and Conservation (compilers: R.B. Mast, B.J. Hutchinson, A.H. Hutchinson). San Jose, Costa Rica, 22-29 February 2004. NOAA Technical Memorandum NMFS-SEFSC-567. National Marine Fisheries Service, Southeast Fisheries Science Center, Miami, USA. 205 pp.
4. Kornaraki E., Matossian D.A., Mazaris A.D., Matsinos Y.G., Margaritoulis D. 2006. Effectiveness of different conservation measures for loggerhead sea turtle (Caretta caretta) nests at Zakynthos Island, Greece. Biological Conservation, 130: 324-30.
5. Panagopoulou A. 2006.Tour operators, a potential ally in the protection of sea turtle nesting habitats: the case of Crete, Greece. Pages 89-91 in Proceedings of the 23rd Annual Symposium on Sea Turtle Biology and Conservation (compiler: Nicolas J. Pilcher). Kuala Lumpur, Malaysia. 17-21 March 2003. NOAA Technical Memorandum NMFS-SEFSC-536. National Marine Fisheries Service, Southeast Fisheries Science Center, Miami, USA.
6.Togridou A., Margaritoulis D., Halley J., Pantis J.D. 2006. Spatial pattern of loggerhead sea turtle nests as a tool to regulate tourist activities on nesting beaches. Page 166 in Book of Abstracts of the 26th Annual Symposium on Sea Turtle Biology and Conservation (compilers: Mike Frick, Aliki Panagopoulou, Alan F. Rees, Kris Williams). Island of Crete, Greece. 3-8 April 2006. International Sea Turtle Society, Athens, Greece. 376 pp.
7. Valerga M., Panagopoulou A. 2006.Integrating sea turtle conservation in the environmental policy of a tourist business. Pages 167-8 in Book of Abstracts of the 26th Annual Symposium on Sea Turtle Biology and Conservation (compilers: Mike Frick, Aliki Panagopoulou, Alan F. Rees, Kris Williams). Island of Crete, Greece. 3-8 April 2006. International Sea Turtle Society, Athens, Greece. 376 pp.
8. Rees A.F. 2005ARCHELON, the Sea Turtle Protection Society of Greece: 21 years studying and protecting sea turtles. Testudo, 6: 32-50.                                                                          9.Casale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 </t>
  </si>
  <si>
    <t xml:space="preserve">1. LIMNI AGIAS - PLATANIAS - REMA KAI EKVOLI KERITI - KOILADA FASA (GR4340006).                       2.CHERSONISOS RODOPOU - PARALIA MALEME  (GR4340003).Συνολικό μήκος παραλιών ωοτοκίας Κόλπου Χανίων: 14,5 χλμ.                                       3.PRASSANO FARANGI - PATSOS - SFAKORYAKO REMA - PARALIA RETHYMNOU KAI EKVOLI GEROPOTAMOU, AKR. LIANOS KAVOS - PERIVOLIA  (GR4330004). Συνολικό μήκος παραλιών ωοτοκίας: 12 χλμ.                     </t>
  </si>
  <si>
    <t xml:space="preserve">Α)60.000   Β)Άγνωστο                               </t>
  </si>
  <si>
    <t>1.Casale P., Margaritoulis D. 2010. Sea turtles in the Mediterranean: Distribution, threats and conservation priorities. IUCN. Gland, Switzerland. 294 pp.
Margaritoulis D. 2009. The Mediterranean Sea: a world example of regional cooperation in sea turtle research and conservation. Pages 31-35 in Proceedings of the Second Mediterranean Conference on Marine Turtles (editors: A. Demetropoulos, O. Turkozan). Barcelona Convention – Bern Convention – Bonn Convention (CMS). 188 pp. PDF Version.
2. Margaritoulis D. 2009. Caretta caretta (Linnaeus, 1758). Pages 190-191 in The Red Book of threatened animals in Greece (editors: A. Legakis, P. Maragou). Hellenic Zoological Society. 528 pp (in Greek).
3. Panagopoulou A. 2008. Can the tourism industry play a role in sea turtle conservation ? The example of Crete, Greece. Page 53 in Proceedings of the 24th Annual Symposium on Sea Turtle Biology and Conservation (compilers: R.B. Mast, B.J. Hutchinson, A.H. Hutchinson). San Jose, Costa Rica, 22-29 February 2004. NOAA Technical Memorandum NMFS-SEFSC-567. National Marine Fisheries Service, Southeast Fisheries Science Center, Miami, USA. 205 pp.
4. Kornaraki E., Matossian D.A., Mazaris A.D., Matsinos Y.G., Margaritoulis D. 2006. Effectiveness of different conservation measures for loggerhead sea turtle (Caretta caretta) nests at Zakynthos Island, Greece. Biological Conservation, 130: 324-30.
5. Panagopoulou A. 2006.Tour operators, a potential ally in the protection of sea turtle nesting habitats: the case of Crete, Greece. Pages 89-91 in Proceedings of the 23rd Annual Symposium on Sea Turtle Biology and Conservation (compiler: Nicolas J. Pilcher). Kuala Lumpur, Malaysia. 17-21 March 2003. NOAA Technical Memorandum NMFS-SEFSC-536. National Marine Fisheries Service, Southeast Fisheries Science Center, Miami, USA.
6.Togridou A., Margaritoulis D., Halley J., Pantis J.D. 2006. Spatial pattern of loggerhead sea turtle nests as a tool to regulate tourist activities on nesting beaches. Page 166 in Book of Abstracts of the 26th Annual Symposium on Sea Turtle Biology and Conservation (compilers: Mike Frick, Aliki Panagopoulou, Alan F. Rees, Kris Williams). Island of Crete, Greece. 3-8 April 2006. International Sea Turtle Society, Athens, Greece. 376 pp.
7. Valerga M., Panagopoulou A. 2006.Integrating sea turtle conservation in the environmental policy of a tourist business. Pages 167-8 in Book of Abstracts of the 26th Annual Symposium on Sea Turtle Biology and Conservation (compilers: Mike Frick, Aliki Panagopoulou, Alan F. Rees, Kris Williams). Island of Crete, Greece. 3-8 April 2006. International Sea Turtle Society, Athens, Greece. 376 pp.
8. Rees A.F. 2005ARCHELON, the Sea Turtle Protection Society of Greece: 21 years studying and protecting sea turtles. Testudo, 6: 32-50.                                                                             9. 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</si>
  <si>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t>1.Casale P., Margaritoulis D. 2010. Sea turtles in the Mediterranean: Distribution, threats and conservation priorities. IUCN. Gland, Switzerland. 294 pp.
Margaritoulis D. 2009. The Mediterranean Sea: a world example of regional cooperation in sea turtle research and conservation. Pages 31-35 in Proceedings of the Second Mediterranean Conference on Marine Turtles (editors: A. Demetropoulos, O. Turkozan). Barcelona Convention – Bern Convention – Bonn Convention (CMS). 188 pp. PDF Version.
2. Margaritoulis D. 2009. Caretta caretta (Linnaeus, 1758). Pages 190-191 in The Red Book of threatened animals in Greece (editors: A. Legakis, P. Maragou). Hellenic Zoological Society. 528 pp (in Greek).
3. Panagopoulou A. 2008. Can the tourism industry play a role in sea turtle conservation ? The example of Crete, Greece. Page 53 in Proceedings of the 24th Annual Symposium on Sea Turtle Biology and Conservation (compilers: R.B. Mast, B.J. Hutchinson, A.H. Hutchinson). San Jose, Costa Rica, 22-29 February 2004. NOAA Technical Memorandum NMFS-SEFSC-567. National Marine Fisheries Service, Southeast Fisheries Science Center, Miami, USA. 205 pp.
4. Kornaraki E., Matossian D.A., Mazaris A.D., Matsinos Y.G., Margaritoulis D. 2006. Effectiveness of different conservation measures for loggerhead sea turtle (Caretta caretta) nests at Zakynthos Island, Greece. Biological Conservation, 130: 324-30.
5. Panagopoulou A. 2006.Tour operators, a potential ally in the protection of sea turtle nesting habitats: the case of Crete, Greece. Pages 89-91 in Proceedings of the 23rd Annual Symposium on Sea Turtle Biology and Conservation (compiler: Nicolas J. Pilcher). Kuala Lumpur, Malaysia. 17-21 March 2003. NOAA Technical Memorandum NMFS-SEFSC-536. National Marine Fisheries Service, Southeast Fisheries Science Center, Miami, USA.
6.Togridou A., Margaritoulis D., Halley J., Pantis J.D. 2006. Spatial pattern of loggerhead sea turtle nests as a tool to regulate tourist activities on nesting beaches. Page 166 in Book of Abstracts of the 26th Annual Symposium on Sea Turtle Biology and Conservation (compilers: Mike Frick, Aliki Panagopoulou, Alan F. Rees, Kris Williams). Island of Crete, Greece. 3-8 April 2006. International Sea Turtle Society, Athens, Greece. 376 pp.
7. Valerga M., Panagopoulou A. 2006.Integrating sea turtle conservation in the environmental policy of a tourist business. Pages 167-8 in Book of Abstracts of the 26th Annual Symposium on Sea Turtle Biology and Conservation (compilers: Mike Frick, Aliki Panagopoulou, Alan F. Rees, Kris Williams). Island of Crete, Greece. 3-8 April 2006. International Sea Turtle Society, Athens, Greece. 376 pp.
8. Rees A.F. 2005ARCHELON, the Sea Turtle Protection Society of Greece: 21 years studying and protecting sea turtles. Testudo, 6: 32-50.                                                                         9.Casale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</si>
  <si>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t xml:space="preserve">1. LIMNI AGIAS - PLATANIAS - REMA KAI EKVOLI KERITI - KOILADA FASA (GR4340006).                       2.CHERSONISOS RODOPOU - PARALIA MALEME  (GR4340003).Συνολικό μήκος παραλιών ωοτοκίας Κόλπου Χανίων: 14,5 χλμ.                                       3.PRASSANO FARANGI - PATSOS - SFAKORYAKO REMA - PARALIA RETHYMNOU KAI EKVOLI GEROPOTAMOU, AKR. LIANOS KAVOS - PERIVOLIA  (GR4330004). Συνολικό μήκος παραλιών ωοτοκίας: 12 χλμ.  </t>
  </si>
  <si>
    <t>1.Casale P., Margaritoulis D. 2010. Sea turtles in the Mediterranean: Distribution, threats and conservation priorities. IUCN. Gland, Switzerland. 294 pp.
Margaritoulis D. 2009. The Mediterranean Sea: a world example of regional cooperation in sea turtle research and conservation. Pages 31-35 in Proceedings of the Second Mediterranean Conference on Marine Turtles (editors: A. Demetropoulos, O. Turkozan). Barcelona Convention – Bern Convention – Bonn Convention (CMS). 188 pp. PDF Version.
2. Margaritoulis D. 2009. Caretta caretta (Linnaeus, 1758). Pages 190-191 in The Red Book of threatened animals in Greece (editors: A. Legakis, P. Maragou). Hellenic Zoological Society. 528 pp (in Greek).
3. Panagopoulou A. 2008. Can the tourism industry play a role in sea turtle conservation ? The example of Crete, Greece. Page 53 in Proceedings of the 24th Annual Symposium on Sea Turtle Biology and Conservation (compilers: R.B. Mast, B.J. Hutchinson, A.H. Hutchinson). San Jose, Costa Rica, 22-29 February 2004. NOAA Technical Memorandum NMFS-SEFSC-567. National Marine Fisheries Service, Southeast Fisheries Science Center, Miami, USA. 205 pp.
4. Kornaraki E., Matossian D.A., Mazaris A.D., Matsinos Y.G., Margaritoulis D. 2006. Effectiveness of different conservation measures for loggerhead sea turtle (Caretta caretta) nests at Zakynthos Island, Greece. Biological Conservation, 130: 324-30.
5. Panagopoulou A. 2006.Tour operators, a potential ally in the protection of sea turtle nesting habitats: the case of Crete, Greece. Pages 89-91 in Proceedings of the 23rd Annual Symposium on Sea Turtle Biology and Conservation (compiler: Nicolas J. Pilcher). Kuala Lumpur, Malaysia. 17-21 March 2003. NOAA Technical Memorandum NMFS-SEFSC-536. National Marine Fisheries Service, Southeast Fisheries Science Center, Miami, USA.
6.Togridou A., Margaritoulis D., Halley J., Pantis J.D. 2006. Spatial pattern of loggerhead sea turtle nests as a tool to regulate tourist activities on nesting beaches. Page 166 in Book of Abstracts of the 26th Annual Symposium on Sea Turtle Biology and Conservation (compilers: Mike Frick, Aliki Panagopoulou, Alan F. Rees, Kris Williams). Island of Crete, Greece. 3-8 April 2006. International Sea Turtle Society, Athens, Greece. 376 pp.
7. Valerga M., Panagopoulou A. 2006.Integrating sea turtle conservation in the environmental policy of a tourist business. Pages 167-8 in Book of Abstracts of the 26th Annual Symposium on Sea Turtle Biology and Conservation (compilers: Mike Frick, Aliki Panagopoulou, Alan F. Rees, Kris Williams). Island of Crete, Greece. 3-8 April 2006. International Sea Turtle Society, Athens, Greece. 376 pp.
8. Rees A.F. 2005ARCHELON, the Sea Turtle Protection Society of Greece: 21 years studying and protecting sea turtles. Testudo, 6: 32-50.                                                                  9.Casale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t>
  </si>
  <si>
    <r>
      <t xml:space="preserve">Περιοδική παρακολούθηση του πληθυσμού αγριοκούνελου </t>
    </r>
    <r>
      <rPr>
        <i/>
        <sz val="10"/>
        <color rgb="FF000000"/>
        <rFont val="Trebuchet MS"/>
        <family val="2"/>
        <charset val="161"/>
      </rPr>
      <t>(Oryctolagus cuniculus)</t>
    </r>
    <r>
      <rPr>
        <sz val="10"/>
        <color rgb="FF000000"/>
        <rFont val="Trebuchet MS"/>
        <family val="2"/>
      </rPr>
      <t>στις περιοχές NATURA Περιφέρειας Βορείου Αιγαίου με χρήση σύγχρονων τεχνολογιών.</t>
    </r>
  </si>
  <si>
    <t xml:space="preserve">Για την περίοδο  2021-2027 εκτιμάται δαπάνη 270.000 </t>
  </si>
  <si>
    <t>Γεωπονικό Πανεπιστήμιο Αθηνών</t>
  </si>
  <si>
    <r>
      <t xml:space="preserve">Το αγριοκούνελο έχει χαρακτηριστεί ως ένας εξαιρετικά επιτυχημένος εποικιστής ποικίλων ενδιαιτημάτων (Myers et al., 1994).  Σε πολλές περιοχές της Γης (όπως στην Αυστραλία, την Νότια Αμερική και την Ευρώπη), θεωρείται “ανεπιθύμητο” είδος και εχθρός των καλλιεργειών (Flux et al., 1990; Flux, 1993; Myers et al., 1994; Rogers et al., 1994; Thompson, 1994; Williams et al., 1995). Οι ζημιές στην βλάστηση και στο έδαφος επεκτείνονται στα </t>
    </r>
    <r>
      <rPr>
        <b/>
        <sz val="12"/>
        <color theme="1"/>
        <rFont val="Calibri"/>
        <family val="2"/>
        <charset val="128"/>
        <scheme val="minor"/>
      </rPr>
      <t>Μεσογειακά Εποχικά Τέλματα (οίκοτοπος προτεραιότητας κ.3170) που αφορούν την περιοχή,</t>
    </r>
    <r>
      <rPr>
        <sz val="12"/>
        <color theme="1"/>
        <rFont val="Calibri"/>
        <family val="2"/>
        <scheme val="minor"/>
      </rPr>
      <t xml:space="preserve"> οδηγώντας στην ερημοποίηση άρα στην (παράλληλη) καταστροφή ενδιαιτημάτων εντόμων, πτηνών, θηλαστικών κλπ. Η συχνή παρακολούθηση της δυναμικής του πληθυσμού αποτελεί βασικό εργαλείο για την εφαρμογή κατάλληλων μέτρων.</t>
    </r>
  </si>
  <si>
    <t>Αναφορές για Λήμνο: V.J. Kontsiotis, D.E. Bakaloudis, A.C. Tsiompanoudis (2013α). Key factors determining the seasonal population growth rate of European wild rabbits and their implications for management. Eur J Wildl Res., 59: 495–503                                                     V.J. Kontsiotis, D.E. Bakaloudis, P. Xofis, N. Konstantaras, N. Petrakis, A. Tsiompanoudis (2013β). Modeling the distribution of wild rabbits (Oryctolagus cuniculus) on a Mediterranean island. Ecol Res, 28: 317–325</t>
  </si>
  <si>
    <t>Διατήρηση πληθυσμού αγριοκούνελου σε βιώσιμο επίπεδο το οποίο δεν συντελεί σε υποβάθμιση οικοτόπων προτεραιότητας.</t>
  </si>
  <si>
    <t xml:space="preserve">Για την περίοδο  2021-2027 εκτιμάται δαπάνη 350.000 </t>
  </si>
  <si>
    <t>Έλεγχος του πληθυσμού αγριοκούνελου (Oryctolagus cuniculus) στις 
περιοχές εκτός NATURA Περιφέρειας Βορείου Αιγαίου</t>
  </si>
  <si>
    <t>Διατήρηση πληθυσμού αγριοκούνελου των γειτονικών περιοχών σε βιώσιμο επίπεδο το οποίο δεν επαναποικίζει τις περιοχές NATURA.</t>
  </si>
  <si>
    <t xml:space="preserve">Για την περίοδο  2021-2027 εκτιμάται δαπάνη 650.000 </t>
  </si>
  <si>
    <t xml:space="preserve">Θα γίνει μια (1) προπαρασκευαστική μελέτη . Το μέτρο  προτείνεται να εφαρμοστεί μεταξύ των περιοχών NATURA 2000 GR1430007 (ΖΕΠ), GR1420006 (ΖΕΠ), GR1420004 (EZΔ) και GR1420011 (ΖΕΠ) της Θεσσαλίας (Περιφερειακή Ενότητα Λάρισας) </t>
  </si>
  <si>
    <t>Δρ Διονυσία Χατζηλάκου, Βιολόγος -Ορνιθολόγος, Περιβαλλοντολόγος MSc.</t>
  </si>
  <si>
    <t>Saura, S., L. Bastin, L.Battistella, A. Mandrici &amp; G.Dubois (2017). Protected areas in the world’s ecoregions: How well connected arethey? Ecological Indicators 76 (2017) 144–158.                                       Brad H. McRae 1,5, Brett G. Dickson 2, Timothy H. Keitt 3, and Viral B. Shah 4 (2008). Using circuit theory to model connectivity in ecology, evolution and conservation. Ecology, 89(10), 2008, pp. 2712–2724          .                                                                    Theobald,D.M, Crooks, R.K.&amp; J. B. Norman (2011). Assessing effects of land use on landscape connectivity: loss and fragmentation of western U.S. forests. Ecological Applications, 21(7), 2011, pp. 2445–2458     .                                                                    Νerco -Ν.Χλύκας &amp; Συνεργάτες (2015).ΜΕΛΕΤΗ ΓΙΑ ΤΟΝ ΥΠΟΛΟΓΙΣΜΟ ΤΟΥ ΚΟΣΤΟΥΣ ΕΓΚΑΤΑΣΤΑΣΗΣ, ΣΥΝΤΗΡΗΣΗΣ ΓΙΑ ΤΗΝ ΑΝΑΠΤΥΞΗ ΓΕΩΡΓΟ-ΔΑΣΟΚΟΜΙΚΩΝ ΣΥΣΤΗΜΑΤΩΝ ΤΟΥ ΑΡΘΡΟΥ 23
ΤΟΥ ΚΑΝΟΝΙΣΜΟΥ (ΕΕ) αριθμ. 1305/2013, για το Πρόγραμμα Αγροτικής Ανάπτυξης Ελλάδας 2014-2020.</t>
  </si>
  <si>
    <t>Διατήρηση και προστασία περιοχής με υψηλή συγκέντρωση απειλούμενων ειδών χλωρίδας και πανίδας.</t>
  </si>
  <si>
    <t>15.000,- €</t>
  </si>
  <si>
    <t>Δρ. Τόμας  Σούλτζε-Βέστρουμ, Σύλλογος "Περιβαλλοντική Κίνηση Θάσου", Σύλλογος του χωριού Καζαβίτι "ΚΑΛΛΙΕΡΓΕΙΑ"</t>
  </si>
  <si>
    <t>Προστασία των υπαρχόντων ειδών πανίδας: Ευκίνητος βάτραχος (Rana dalmatina), Bufo viridis, Bufo bufo orientalis (Bufo arabicus), Elaphe leopardina (Zamenis situla), Elaphe quatuorlineata, Ολαφιάτης (Elaphe quatuorlineata), Malpolon monspessulanus, κοινή οχιά (Vipera ammodytes), Testudo graeca, Eurasian hoopoe (Upupa epops), Eurasian golden oriole (Oriolus oriolus), Brown owl (Strix aluco), European nightjar (Caprimulgus europaeus), Masked shrike (Lanius nubicus), Suncus etruscus, Rhinolophus ferrumequinum, Rhinolophus hipposideros, Pipistrellus pipistrellus, Myotis alcathoe, Nyctalus noctula, Tadarida teniotis, Nyctalus leisleri, Nyctalus leisleri, Rhinolophus blasii. Περαιτέρω είδη πουλιών βρίσκονται στη λίστα του Εθνικού Πάρκου Προστασίας NATURA 2000 (ΘΑΣΟΣ, ΟΡΟΣ ΥΨΑΡΙΟ ΚΑΙ ΠΑΡΆΚΤΙΑ ΖΩΝΗ ΚΑΙ ΝΗΣΙΔΕΣ ΚΟΙΝΥΡΑ, ΞΗΡΟΝΗΣΙ http://natura2000.eea.europa.eu/Natura2000/SDF.aspx?site=GR1150012</t>
  </si>
  <si>
    <t>Ο Δρ. Σούλτζε-Βέστρουμ είναι απόφοιτος του Πανεπιστημίου του Μονάχου των Σχολών Ζωολογίας, Γεωλογίας και Εθνολογίας (Πολιτισμική Ανθρωπολογία). Συμμετείχε για πολλά χρόνια στις Επιτροπές Οικολογίας και Περιβαλλοντικού Σχεδιασμού της Διεθνής Ένωσης για την Διατήρηση της Φύσης και των Φυσικών Πόρων (International Union for the Conservation of Nature and Natural Resources - IUCN).
Είναι ο ιδρυτής της Ομάδας Εργασίας "Επιτροπή Οικολογίας" (IUCN Commission on Ecology). 
Ως Σύμβουλος έχει εργαστεί για την Ευρωπαική Ένωση (EU), την Διεθνή Ένωση για την Διατήρηση της Φύσης και των Φυσικών Πόρων (IUCN), τον Οργανισμό Οικονομικής Συνεργασίας και Ανάπτυξης (OECD) και τον Οργανισμό WWF. Μία εξαιρετική επίτευξη του Δρ. Σούλτζε-Βέστρουμ είναι η δημιουργία του Εθνικού Θαλάσσιου Πάρκου Αλοννήσου Βόρειων Σποράδων.</t>
  </si>
  <si>
    <t>Διάνοιξη και αξιοποίηση υφιστάμενου φυσικού μονοπατιού και παράλληλα διέξοδος έκτακτης ανάγκης, π.χ. σε περίπτωση πυρκαγιάς.</t>
  </si>
  <si>
    <t>7.000,- €</t>
  </si>
  <si>
    <t>Προστασία του Περιβάλλοντος και των Ειδών και Προώθηση του Οικολογικού Τουρισμού</t>
  </si>
  <si>
    <t>Φροντίδα του μονοπατιού για λόγους ασφαλείας.</t>
  </si>
  <si>
    <t>800,- € ανά έτος</t>
  </si>
  <si>
    <t>Συντήρηση του μονοπατιού πεζοπορίας.</t>
  </si>
  <si>
    <t>Διατήρηση και προστασία περιοχής με υψηλή συγκέντρωση απειλούμενων ειδών χλωρίδας και πανίδας, με τελικό σκοπό την ένταξη της περιοχής στο Πρόγραμμα NATURA 2000.</t>
  </si>
  <si>
    <t>10.000,- €</t>
  </si>
  <si>
    <t xml:space="preserve">Δημιουργία ζώνης βιολογικής και αειφόρου καλλιέργειας. </t>
  </si>
  <si>
    <t>Επί του παρόντος δεν μπορεί να γίνει εκτίμηση του κόστους, λόγω της αδιευκρίνιστου ιδιοκτησιακού καθεστώτος.</t>
  </si>
  <si>
    <t>Προώθηση Αειφόρου Καλλιέργειας.</t>
  </si>
  <si>
    <t>Καταγραφή οδικού δικτύου στους οικότοπους των κατηγοριών 21ΧΧ, 22ΧΧ, 31ΧΧ, 32ΧΧ  και 40ΧΧ</t>
  </si>
  <si>
    <t>Μηδενικό. Εκτέλεση από ΦΔ</t>
  </si>
  <si>
    <t>Ελληνική Ζωολογική Εταιρεία</t>
  </si>
  <si>
    <t>Η αναξέλεγκτη οδοποιία απειλεί άμεσα αλλά κυρίως έμμεσα (μέσω της διευκόλυνσης πληθώρας άλλων δραστηριοτήτων) είδη και οικότοπους. Από τους τελευταίους, ιδιαίτερα ευάλωτοι είναι οι της κατηγορίας κωδικών 21ΧΧ και 22ΧΧ που απαρτίζουν και τους κύρια απειλούμενους οικότοπους στη χώρα. Άλλοι ευαίσθητοι οικότοποι, αισθητά υποβαθμισμένοι σε εθνικό επίπεδο είναι οι 31ΧΧ και 32ΧΧ καθώς και οι 40ΧΧ. Περεταίρω τεκμηρίωση σε ξεχωριστό αρχείο.</t>
  </si>
  <si>
    <t xml:space="preserve">1. Trombulak SC, Frissell CA. 2000. Review of ecological effects of roads on terrestrial and aquatic communities. Conservation biology 14(1):18-30.
2. Selva N, Kreft S, Kati V, Schluck M, Jonsson BG, Mihok B, Okarma H, Ibisch PL. 2011. Roadless and low-traffic areas as conservation targets in Europe. Environmental Management 48(5):865-877.
3. Selva N, Switalski A, Kreft S, Ibisch PL. 2015. “Why keep areas road-free? The importance of roadless areas,” in Handbook of Road Ecology, eds R. van der Ree, D. J. Smith, and C. Grilo (Western Sussex: John Wiley and Sons), 16-26.
4. Ibisch PL, Hoffmann MT, Kreft S, Pe’er G, Kati V, Biber-Freudenberger L, DellaSala DA, Vale MM, Hobson PR, Selva N. 2016. A global map of roadless areas and their conservation status. Science 354(6318):1423-1427.
5. IENE 2015. Protect remaining roadless areas: the IENE 2014 declaration. Nature Conservation 11:1-4.
6. Laurance W. F. 2017. The global road-building explosion is shattering nature. The conservation. Available at: https://theconversation.com/the-global-road-building-explosion-is-shattering-nature-70489 
7. http://www.roadless.online/news/)
8. www.roadfree.com
9. Jaeger JA, Soukup T, Madrinan L, Schwick C, Kienast F. 2011. Landscape fragmentation in Europe. Joint EEA-FOEN Report. EEA Report No 2/2011. Publications Office of the European Union, Luxembourg, 87 S.
10. European Parliament. 2014. Compromise package for Pilot Projects and Preparatory Actions 2014: Amendments 404, 544 " Making efficient use of EU climate finance - using roads as an early performance indicator"http://forobs.jrc.ec.europa.eu/roadless/).
11. ΕΚΠΑΑ – Εθνικό Κέντρο Περιβάλλοντος και Αειφόρου Ανάπτυξης. 2018. Έλλαδα: Έκθεση Κατάστασης Περιβάλλοντος Σύνοψη. ΕΚΠΑΑ, Αθήνα. http://ekpaa.ypeka.gr/index.php/en/soer-2018 
12. General Secretariat of the Government Office of Coordination, Institutional, International &amp; European Affairs. 2018. Voluntary national review on the implementation of the 2030 Agenda for Sustainable Development. National Printing House, Greece. http://www.ggk.gov.gr/?p=6110 
13. United Nations 2015. Transforming Our World: The 2030 Agenda for Sustainable Development. Resolution adopted by the General Assembly on 25 September 2015. New York: United Nations, http://www.undp.org/content/undp/en/home/sustainable-development-goals.html)
14. CBD 2010. The strategic plan for biodiversity 2011-2020 and the aichi biodiversity targets. Document UNEP/CBD/COP/DEC/X/2. Secretariat of the Convention on Biological Diversity, Nagoya, Japan. https://www.cbd.int/sp/targets
15. E.C. (European Commission) 2011. “Communication from the Commission to the European Parliament, the Council, the Economic and Social Committee and the Committee of the Regions,” in Our Life Insurance, Our Natural Capital: An EU Biodiversity Strategy to 2020, 1-16. http://ec.europa.eu/environment/nature/biodiversity/strategy/index_en.htm
16. Εθνική Στρατηγική για τη Βιοποικιλότητα για τα έτη 2014-2029 και Σχέδιο Δράσης πενταετούς διάρκειας. ΦΕΚ 2383/8-11-2014
17. ΥΠΕΚΑ. 2014. Πλαίσιο δράσεων προτεραιότητας για το δίκτυο Natura 2000 για την προγραμματική περίοδο 2014-2020. https://greeknationalpafs.wordpress.com/
</t>
  </si>
  <si>
    <t xml:space="preserve">Αξιολόγηση και χαρακτηρισμός οδικού δικτύου. Θέσπιση κατά περίπτωση όρων </t>
  </si>
  <si>
    <t>Μηδενικό εφόσον γίνει από τις αρμόδιες υπηρεσίες</t>
  </si>
  <si>
    <t>Μέτρα άρσης επιπτώσεων από παράνομους δρόμους. Μόνιμες ή είδικές φραγές (πασσαλοπήξεις ή επιχωματάσεις ή μπάρες ελεγχόμενης διέλευσης) Απαιτεί δεδομένα από τα δύο προηγούμενα.</t>
  </si>
  <si>
    <t>Εκτίμηση: Φραγή (μόνιμη ή ειδική) 100 δρόμων ανά αποκεντρωμένη διοίκηση για τα επόμενα 10 έτη. Μέσο κόστος €10.000 ανά δρόμο. Σύνολο €7.000.000.</t>
  </si>
  <si>
    <t xml:space="preserve">Δράσεις ενημέρωσης και επιμόρφωσης των εμπλεκόμενων φορέων και των αρμόδιων υπηρεσιών για το Δίκτυο Natura 2000, για τις ωφέλειες αλλά και τις δεσμεύσεις και υποχρεώσεις που απορρέουν από την ένταξη μίας περιοχής σε αυτό. Ειδικότερα αφορά στην υλοποίηση στοχευμένων σεμιναρίων κατάρτισης, ειδικά σχεδιασμένων για κάθε ομάδα στόχο (π.χ. Φορείς Διαχείρισης, Δασική Υπηρεσία και λοιπές υπηρεσίες, αυτοδιοίκηση). </t>
  </si>
  <si>
    <t>EKBY</t>
  </si>
  <si>
    <t xml:space="preserve">Παρότι έχουν περάσει περισσότερα από 25 έτη από την ίδρυση του Δικτύου Natura 2000 και ποικίλα έργα ενημέρωσης και κατάρτισης έχουν υλοποιηθεί, σύμφωνα με ποιοτικές και ποσοτικές μελέτες που διεξήχθησαν σε υπηρεσίες και φορείς που ασχολούνται με τη διατήρηση και διαχείριση των περιοχών του Δικτύου στην Ελλάδα, διαπιστώνεται: (α) μη επαρκής γνώση σε θέματα που σχετίζονται το Δίκτυο Natura 2000, (β) ύπαρξη λανθασμένων παγιωμένων αντιλήψεων σχετικά με τις απαγορεύσεις και τους περιορισμούς που προκύπτουν από την ένταξη μιας περιοχής στο Δίκτυο Natura 2000. Επιπρόθετα, νέοι Φορείς Διαχείρισης Προστατευόμενων Περιοχών ιδρύθηκαν και νέα μέλη  στελέχωσαν τα Διοικητικά Συμβούλια των υφιστάμενων Φορέων. Η άρτια και ολοκληρωμένη ενημέρωση και κατάρτιση των αρμόδιων υπηρεσιών (π.χ. Δασική Υπηρεσία και λοιπές αρμόδιες υπηρεσίες) και των Φορέων Διαχείρισης Προστατευόμενων Περιοχών καθίσταται επιτακτική. </t>
  </si>
  <si>
    <t xml:space="preserve">1. Τοπαλίδου Σ., Κατσακιώρη Μ., Χρυσοπολίτου Β., Κακούρος Π. , Χατζηιορδάνου Λ. και Πουλής Γ. (2017). Τεκμηρίωση της αρχικής κατάστασης αναγκών και δεξιοτήτων το προσωπικού της Δασικής Υπηρεσίας και των λοιπών εμπλεκόμενων στην προστασία και διαχείριση των δασών του Δικτύου Natura 2000 στην Ελλάδα. Ελληνικό Κέντρο Βιοτόπων-Υγροτόπων. θέρμη.64 σελ. + Παραρτήματα
2. Κακούρος Π., Τοπαλίδου Σ., Χατζηιορδάνου Λ., Πουλής Γ., Κατσακιώρη Μ. και Χρυσοπολίτου Β. (2017). Εντοπισμός και αξιολόγηση αναγκών του προσωπικού της Δασικής Υπηρεσίας και των λοιπών εμπλεκόμενων στην προστασία και διαχείριση των δασών του Δικτύου Natura 2000 στην Ελλάδα (έκδοση 2). Ελληνικό Κέντρο Βιοτόπων - Υγροτόπων. 59 σελ. + Παράρτημα
</t>
  </si>
  <si>
    <t>Αξιοποίηση των Τεχνολογιών Πληροφορικής και Επικοινωνίας (ΤΠΕ) για την προβολή και ανάδειξη των περιοχών του Δικτύου Νatura 2000 - Ενσωμάτωση καινοτόμων τεχνολογιών (προς υλοποίηση σε εθνικό αλλά και σε περιφερειακό/τοπικό επίπεδο).</t>
  </si>
  <si>
    <t>ΕΚΒΥ</t>
  </si>
  <si>
    <t xml:space="preserve">Το Διαδίκτυο αποτελεί ισχυρότατο μέσο ενημέρωσης, διάχυσης και διαχείρισης της πληροφορίας. Οι καινοτόμες υπηρεσίες που προσφέρει, μπορούν να αποτελέσουν μοχλό τοπικής ανάπτυξης. Ο τουρισμός και η αναψυχή αποτελούν τη δεύτερη πιο σημαντική θεματική περιοχή του Διαδικτύου, μετά την τεχνολογία των Η/Υ και το «ταξίδι» κυριαρχεί στις συναλλαγές. Οι τουρίστες, με την επανάσταση της τεχνολογίας της πληροφορίας, έχουν τη δυνατότητα, χωρίς μεσάζοντες, να αναζητούν πληροφορίες, όποτε και όπου επιθυμούν, από έναν τεράστιο και συνεχώς αυξανόμενο αριθμό ιστοσελίδων, διαδικτυακών τόπων και σελίδων μέσων κοινωνικής δικτύωσης, να οργανώνουν και να εμπλουτίζουν το ταξίδι τους, να μοιράζονται τις ιστορίες τους, να ανταλλάσσουν απόψεις αλλά και να διατηρούν επαφές και αναμνήσεις. Η αξιοποίηση των νέων τεχνολογιών για την ανάδειξη και προβολή των περιοχών του Δικτύου Natura 2000, καθώς και των υπηρεσιών και αγαθών που αυτές προσφέρουν αφενός θα ενισχύσει την αναγνωρισιμότητά τους και θα συμβάλει στην ενδυνάμωση του τουριστικού τους προφίλ, αφετέρου θα συμβάλλει στον μετριασμό των επιπτώσεων από την άσκηση τουριστικών και αναψυχικών δραστηριοτήτων, με την προσέλκυση ενημερωμένων και κατάλληλα προετοιμασμένων επισκεπτών.  </t>
  </si>
  <si>
    <r>
      <t xml:space="preserve">1. Koliouska, C., &amp; Andreopoulou, Z. (2013). </t>
    </r>
    <r>
      <rPr>
        <sz val="10"/>
        <color theme="1"/>
        <rFont val="Trebuchet MS"/>
        <family val="2"/>
      </rPr>
      <t>Assessment of ICT adoption stage for promoting the Greek National Parks. Procedia Technology, 8, 97-103.                                                  2.  Andreopoulou, Z., Leandros, N., Quaranta, G., &amp; Salvia, R. (2016). Tourism and new media. FRANCOANGELI Eds, Italy.</t>
    </r>
  </si>
  <si>
    <t>Σχεδιασμός και υλοποίηση έργων ερμηνείας περιβάλοντος, καθώς και αναβάθμιση και εμπλουτισμός υφιστάμενων (προς υλοποίηση σε εθνικό αλλά και σε περιφερειακό/τοπικό επίπεδο).</t>
  </si>
  <si>
    <t xml:space="preserve">Τα έργα ερμηνείας περιβάλλοντος (π.χ. Κέντρα Πληροφόρησης, μονοπάτια, σημάνσεις, θέσεις θέας και αναψυχής κ.ά.) ενδυναμώνουν το τουριστικό προφίλ μίας πρστατευόμενης περιοχής, συμβάλουν καθοριστικά στην προσέλκυση και διακίνηση των επισκεπτών, στοχεύουν στην ενημέρωση και ευαισθητοποιήση των επισκεπτών της. Την τελευταία 20ετία ποικίλες υποδομές ερμηνείας περιβάλλοντος κατασκευάστηκαν ανά την Ελλάδα, οι οποίες σήμερα χρήζουν εμπλουτισμού και αναβάθμισης ως προς τη θεματική τους και ως προς τα μουσειογραφικά (εκθεσιακά) μέσα που χρησιμοποιούν. Παράλληλα, πολλές είναι οι περιοχές που, παρότι προσελκύουν έναν μεγάλο αριθμό επισκεπτών, στερούνται σωστά οργανωμένων υποδομών και λοιπών μέσων ερμηνείας περιβάλλοντος. </t>
  </si>
  <si>
    <t>Προώθηση των εναλλακτικών μορφών τουρισμού και του αειφόρου τουρισμού στις περιοχές του Δικτύου Natura 2000 (προς υλοποίηση σε εθνικό αλλά και σε περιφερειακό/τοπικό επίπεδο).</t>
  </si>
  <si>
    <t>Η ανάπτυξη του τουρισμού τα τελευταία χρόνια είναι εντυπωσιακή και οι εξελίξεις που λαμβάνουν χώρα σε όλα τα επίπεδα είναι σαρωτικές. Δεν υπάρχει πλέον περιοχή που να μην εμπλέκεται με την τουριστική δραστηριότητα. Ο τουρισμός, σε όποια μορφή κι αν ασκείται, αλληλεπιδρά με το περιβάλλον. Άλλοτε το αξιοποιεί συνετά, το αναδεικνύει και προάγει την τοπική οικονομία και την κοινωνική ευημερία και άλλοτε το επιβαρύνει επιφέροντας συχνά μη αναστρέψιμες αλλοιώσεις. Οι προστευόμενες περιοχές τα τελευταία έτη, με την άνοδο των εναλλακτικών μορφών τουρισμού (π.χ. οικοτουρισμός, τουρισμός υπαίθρου, τουρισμός περιπέτειας) αποτελούν σημαντικό πόλο έλξης επισκεπτών από την Ελλάδα και από το εξωτερικό. Η άσκηση αναψυχικών δραστηριοτήτων μπορεί να αποφέρει περιβαλοντικά, οικονομικά και κοινωνικά οφέλη, αλλά και να ασκήσει σημαντικές πιέσεις στα οικουστήματα, τα είδη και στο τοπίο. Ο ολοκληρωμένος σχεδιασμός και η σχεδιασμένη διαχείριση και διακίνηση επισκεπτών σε μία περιοχή καθίσταται επιτακτική.</t>
  </si>
  <si>
    <t>1. Κοκκώσης Χ., Τσάρτας Π., Γκρίμπα Ε. (2011). Ειδικές και Εναλλακτικές Μορφές Τουρισμού - Ζήτηση και Προσφορά νέων Προϊόντων Τουρισμού, Αθήνα: εκδόσεις Κριτική        
2. Κοκκώσης Χ., Τσάρτας Π. (2001). Βιώσιμη Τουριστική Ανάπτυξη και Περιβάλλον. Αθήνα: εκδόσεις Κριτική                                                                                                                                        3. Leung, Y., Spenceley, A., Hvenegaard, G., &amp; Buckley, R. (eds.) (2018). Tourism and visitor management in protected areas: Guidelines for sustainability. Best Practice Protected Area Guidelines Series No. 27, Gland, Switzerland</t>
  </si>
  <si>
    <t xml:space="preserve">Δράσεις πρόληψης, ενημέρωσης και ευαισθητοποίησης των πολιτών, των εμπλεκόμενων φορέων και των αρμόδιων υπηρεσιών σε εθνικό, περιφερειακό και τοπικό επίπεδο, για τα χωροκατακτητικά ξενικά είδη. </t>
  </si>
  <si>
    <t>Τα χωροκατακτητικά ξενικά είδη αποτελούν αναγνωρισμένα απειλή για τη βιοποικιλότητα και για τις υπηρεσίες των οικοσυστημάτων, ενώ επιφέρουν και οικονομικό κόστος. Οι επιπτώσεις από αυτά ενδέχεται να αυξηθούν στο μέλλον, εκτός εάν ληφθούν μέτρα για τον έλεγχο των τρόπων εισαγωγής τους, για την πρόληψη της εξάπλωσής τους και για τη διαχείρισή τους. Η πρόληψη είναι προτεραιότητα, διότι οι ήδη εγκατεστημένοι πληθυσμοί είναι δύσκολο ή αδύνατο να εξαλειφθούν. Οι πολίτες δεν γνωρίζουν τις επιπτώσεις από τα χωροκατακτητικά ξενικά είδη και μπορεί αθέλητα ή ηθελημένα να συμβάλλουν στην απελευθέρωση και την εξάπλωσή τους. Η ευαισθητοποίηση και η ενεργοποίηση των πολιτών είναι απαραίτητες για την αντιμετώπιση των απειλών από τα χωροκατακτητικά ξενικά είδη. Εξίσου σημαντικό είναι να ενημερώνονται και οι εμπλεκόμενοι φορείς, όπως οι αρχές σε τοπικό, περιφερειακό και εθνικό επίπεδο που είναι π.χ. υπεύθυνες για τη διαχείριση των πράσινων αστικών χώρων, για τη διατήρηση και διαχείριση προστατευόμενων περιοχών, οι επαγγελματίες (π.χ. επαγγελματίες σχεδιασμού κήπων, ιδιοκτήτες pet shops, ενυδρείων κ.λπ.) ώστε να τροποποιήσουν τις πρακτικές τους και να βοηθήσουν στην ανίχνευση / εξάλειψη / έλεγχο των χωροκατακτητικών ξενικών ειδών. Μία σημαντική κατηγορία αποτελούν και τα θαλάσσια χωροκατακτητικά είδη, που απαιτούν συγκεκριμένα μέτρα και συγκεκριμένους εμπλεκόμενους φορείς. (Ο προϋπολογισμός είναι ενδεικτικός καθώς εξαρτάται από την έκταση των παρεμβάσεων).</t>
  </si>
  <si>
    <t xml:space="preserve">1. Eυρωπαϊκοί Κανονισμοί 2016/1141 και 2017/1263. 
2. Εθνική Στρατηγική για τη βιοποικιλότητα. 
3. Dimitrakopoulos P., S. Koukoulas., A. Galanidis, P. Delipetrou, D. Gounaridis, K. Touloumi, M. Arianoutsou. (2017). Factors shaping alien plant species richness spatial patterns across Natura 2000 Special Areas of Conservation of Greece. Science of The Total Environment. Vol. 601–602, p. 461-468.
</t>
  </si>
  <si>
    <t>Εκπόνηση Στρατηγικής και Σχεδίου Δράσης για την Ολοκληρωμένη Διαχείριση της Παράκτιας Ζώνης (ΟΔΠΖ). 
Η Εθνική Στρατηγική για την ΟΔΠΖ θα αποτελέσει το πλαίσιο συντονισμού όλων των πολιτικών που έχουν επίδραση στην Παράκτια Ζώνη (ΠΖ), προκειμένου να διασφαλισθεί η αειφόρος ανάπτυξή της. Η Στρατηγική ΟΔΠΖ θα συνοδεύεται από Σχέδιο Δράσης το οποίο θα προσδιορίζει τα αναγκαία μέτρα και δράσεις για τη συντονισμένη αντιμετώπιση τόσο των αλληλεπιδράσεων μεταξύ ξηράς και θάλασσας (land-sea interactions), όσο και των δραστηριοτήτων στην Παράκτια Ζώνη. Η  Εθνική Στρατηγική και το Σχέδιο Δράσης για την ΟΔΠΖ θα αποτελέσουν το εργαλείο για τη διαχείριση των παράκτιων περιοχών, περιλαμβανομένων των προστατευόμενων, με τρόπο περιβαλλοντικά αειφόρο, οικονομικά δίκαιο, κοινωνικά υπεύθυνο και πολιτισμικά ευαίσθητο.</t>
  </si>
  <si>
    <r>
      <t>Στην παράκτια περιοχή της Ελλάδας απαντούν πολλές περιοχές</t>
    </r>
    <r>
      <rPr>
        <sz val="10"/>
        <color theme="1"/>
        <rFont val="Trebuchet MS"/>
        <family val="2"/>
      </rPr>
      <t xml:space="preserve"> του Δικτύου Natura 2000. Δύο σημαντικά νομικά εργαλεία ορίζουν το πλαίσιο για τον σχεδιασμό και την εφαρμογή της ΟΔΠΖ: το Πρωτόκολλο της Σύμβασης της Βαρκελώνης για την Ολοκληρωμένη Διαχείριση των Παράκτιων Ζωνών της Μεσογείου και η Σύσταση του Ευρωπαϊκού Κοινοβουλίου και του Συμβουλίου σχετικά με την εφαρμογή στην Ευρώπη της Ολοκληρωμένης Διαχείρισης των Παράκτιων Ζωνών (2002/413/ΕΚ). Αμφότερα αποτελούν το πλαίσιο για την αντιμετώπιση των προκλήσεων που αφορούν στις παράκτιες περιοχές, με ειδική μνεία στις Προστατευόμενες Περιοχές, τα οικοσυστήματα και τη βιοποικιλότητα. Η Ελλάδα, ως Συμβαλλόμενο Μέρος της Σύμβασης της Βαρκελώνης και ως κράτος μέλος της ΕΕ, καλείται να ανταποκριθεί στην υποχρέωση για θέσπιση Εθνικής Στρατηγικής για την ΟΔΠΖ. (Το κόστος εκτιμήθηκε με βάση παρόμοια εργασία που πραγματοποιήθηκε στην Κύπρο, με αναλογική εφαρμογή).</t>
    </r>
  </si>
  <si>
    <t>1. Secretariat of the Convention on Biological Diversity. (2004). The Ecosystem Approach(CBD Guidelines) Montreal: Secretariat of the Convention on Biological Diversity 50 p. https://www.cbd.int/doc/publications/ea-text-en.pdf
2. http://www.europarl.europa.eu/meetdocs/2009_2014/documents/com/com_com(2010)0030_/com_com(2010)0030_el.pdf 
3. https://eur-lex.europa.eu/legal-content/EL/TXT/PDF/?uri=CELEX:32002H0413&amp;from=EL</t>
  </si>
  <si>
    <t>Εγκαθίδρυση Εθνικού Συστήματος Παρακολούθησης της Βιοποικιλότητας.
Το Εθνικό Σύστημα Παρακολούθησης της βιοποικιλότητας προπτείνεται να βασισθεί στο παραδοτέο του Συντονιστή του έργου "Εποπτεία 2014-2015" για τη μελλοντική παρακολούθηση της κατάστασής διατήρησης των τύπων οικοτόπων και ειδών Κοινοτικού και Εθνικού ενδιαφέροντος στην Ελλάδα. Γενικός σκοπός του Εθνικού Συστήματος Παρακολούθησης της Βιοποικιλότητας στην Ελληνική επικράτεια είναι η γνώση και η διασφάλιση της διατήρησης κάθε αντικειμένου προστασίας σε καλή κατάσταση διατήρησης, με τη συγκέντρωση και αξιοποίηση αξιόπιστων χρονοσειρών δεδομένων αναφορικά με τη γεωγραφική εξάπλωση των αντικειμένων παρακολούθησης, τους πληθυσμούς, τα ενδιαιτήματα και τις πιέσεις που δέχονται και την ανίχνευση των αλλαγών που συντελούνται στο πέρασμα του χρόνου.</t>
  </si>
  <si>
    <r>
      <t>Η Ελλάδα χρειάζεται δεδομένα παρακολούθησης (surveillance/monitoring) της ελληνικής φύσης για ένα πλήθος σκοπών οι οποίοι ορίζονται από το εθνικό, ευρωπαϊκό και διεθνές θεσμικό πλαίσιο για την προστασία του περιβάλλοντος ευρύτερα και τη διατήρηση της φύσης και της βιοποικιλότητας ειδικότερα. Η Ευρωπαϊκή Επιτροπή ενθαρρύνει τα κράτη μέλη να αξιοποιούν, να προωθούν, να δημιουργούν και να επιτυγχάνουν συνέργειες μεταξύ δράσεων συλλογής στοιχείων και αξιολόγησης υπό τις επιμέρους Οδηγίες εφαρμογής της Περιβαλλοντικής Πολιτικής, αποσκοπώντας στην βέλτιστη αξιοποίηση των διαθέσιμων πόρων</t>
    </r>
    <r>
      <rPr>
        <sz val="12"/>
        <color theme="1"/>
        <rFont val="Calibri"/>
        <family val="2"/>
        <scheme val="minor"/>
      </rPr>
      <t xml:space="preserve">. </t>
    </r>
    <r>
      <rPr>
        <sz val="10"/>
        <color theme="1"/>
        <rFont val="Trebuchet MS"/>
        <family val="2"/>
      </rPr>
      <t xml:space="preserve">Βασική επιδίωξη είναι τα στοιχεία που συγκεντρώνονται μέσω της εφαρμογής μιας οδηγίας να είναι εφικτό να χρησιμοποιηθούν για τη στήριξη και άλλων συναφών οδηγιών και διαδικασιών αξιολόγησης. Συνεπώς, για την ολοκληρωμένη κάλυψη των υποχρεώσεων της χώρας στα θέματα της βιοποικιλότητας και στη βάση ορθολογικής αξιοποίησης των διαθέσιμων πόρων, η συλλογή δεδομένων και πληροφοριών για τη βιοποικιλότητα  θα πρέπει να εντάσσεται στο πλαίσιο ενός Εθνικού Συστήματος Παρακολούθησης της κατάστασης της βιοποικιλότητας στην ελληνική επικράτεια, το οποίο θα ενσωματώνει, αξιοποιεί ή και δημιουργεί συνέργειες με το θεσμικό πλαίσιο από το οποίο απορρέουν συναφείς υποχρεώσεις. </t>
    </r>
  </si>
  <si>
    <t xml:space="preserve">1. Χατζηχαραλάμπους Ε., Κοτζαγεώργης Γ., Μαντζαβέλας Α., Δεφίγγου Μ., Γιουτλάκης Μ., Παπαγρηγορίου Σ., Αλεξανδρίδου Ε. (Συντονιστές έκδοσης). (2015). «Παραδοτέο Δ7. Ολοκληρωμένη πρόταση για τα πρωτόκολλα και τη διαδικασία μελλοντικής συστηματικής παρακολούθησης της κατάστασης διατήρησης ειδών και τύπων οικοτόπων». ΥΠΕΝ, Αθήνα, ΣΥΜΠΡΑΞΗ ΓΡΑΦΕΙΩΝ ΜΕΛΕΤΩΝ ENVECO Α.Ε. – ΟΜΙΚΡΟΝ A.E. – ΚΑΡΟΛΙΔΗΣ ΘΕΟΔΩΡΟΣ – ΦΥΣΕΛΙΑΣ ΣΠΥΡΙΔΩΝ, και ΕΙΔΙΚΟΣ ΣΥΜΒΟΥΛΟΣ: ΕΚΒΥ, 288 σελ.
2α.European Union. (2014). Water Framework Directive (2000/60/EC). Technical Report Number 8: Technical Report on methodologies used for assessing groundwater dependent terrestrial ecosystems. 56p.
2β. ETC/ICM. (2015). European Freshwater Ecosystem Assessment: Cross-walk between the Water Framework Directive and Habitats Directive types, status and pressures, ETC/ICM Technical Report 2/2015, Magdeburg: European Topic Centre on inland, coastal and marine waters, 95 pp. plus Annexes.
2γ.EC. (2011a). ‘Links between the Water Framework Directive (WFD 2000/60/EC) and Nature Directives (Birds Directive 2000/147/EC) and Habitats Directive 92/43/EEC) – Frequently Asked Questions’, European Commission
</t>
  </si>
  <si>
    <r>
      <t>Λειτουργία Εθνικού Συστηματος Παρακολούθησης της βιοποικιλότητας.</t>
    </r>
    <r>
      <rPr>
        <b/>
        <sz val="10"/>
        <color rgb="FF000000"/>
        <rFont val="Trebuchet MS"/>
        <family val="2"/>
        <charset val="161"/>
      </rPr>
      <t xml:space="preserve">
</t>
    </r>
    <r>
      <rPr>
        <sz val="10"/>
        <color rgb="FF000000"/>
        <rFont val="Trebuchet MS"/>
        <family val="2"/>
      </rPr>
      <t>Το Εθνικό Σύστημα Παρακολούθησης προτείνεται να διακρίνεται σε επιμέρους δίκτυα και τύπους ως ακολούθως: α) Δίκτυο παρακολούθησης τύπων οικοτόπων (χερσαίων και υγροτοπικών, θαλάσσιων), β) Δίκτυο παρακολούθησης ειδών [χλωρίδας, θαλάσσιας πανίδας (θηλαστικών, ερπετών, ασπονδύλων), χερσαίας πανίδας και εσωτερικών υδάτων (ασπονδύλων, αμφιβίων &amp; ερπετών, ιχθυοπανίδας, θηλαστικών, ορνιθοπανίδας)], γ)</t>
    </r>
    <r>
      <rPr>
        <sz val="10"/>
        <rFont val="Trebuchet MS"/>
        <family val="2"/>
        <charset val="161"/>
      </rPr>
      <t xml:space="preserve"> Συντονισμός Δικτύων και εκπόνηση Εθνικών Εκθέσεων.</t>
    </r>
    <r>
      <rPr>
        <sz val="10"/>
        <color rgb="FF000000"/>
        <rFont val="Trebuchet MS"/>
        <family val="2"/>
      </rPr>
      <t xml:space="preserve">
Στο πλαίσιο κάθε δικτύου παρακολούθησης εφαρμόζονται οι ακόλουθοι τύποι παρακολούθησης: α) Εποπτική παρακολούθηση (γενική επόπτευση της κατάστασης των τύπων οικοτόπων και ειδών), β) Διερευνητική παρακολούθηση (ειδική παρακολούθηση για τύπους οικοτόπων και είδη), γ) Επιχειρησιακή παρακολούθηση (παρακολούθηση επίτευξης στόχων μέτρων αποκατάστασης και προστασίας). Κάθε τύπος παρακολούθησης απαιτεί διαφορετική μεθοδολογική προσέγγιση συλλογής δεδομένων και οδηγεί στη λήψη διαφορετικών διαχειριστικών αποφάσεων.
</t>
    </r>
  </si>
  <si>
    <t>Η λειτουργία Εθνικού Συστήματος Παρακολούθησης της Βιοποικιλότητας αποτελεί απαραίτητο μέτρο για την ανταπόκριση της χώρας στις πρόνοιες των άρθρων 11 και 17 της Οδηγίας των Οικοτόπων και στις πρόνοιες του άρθρου 12 της Οδηγίας των πτηνών. Η βελτίωση της γνώσης και η ορθή αξιολόγηση της κατάστασης διατήρησης των τύπων οικοτόπων και ειδών Κοινοτικού ενδιαφέροντος αποτελούν προϋποθέσεις για την λήψη των ορθών, κατά περίπτωση, διαχειριστικών αποφάσεων.</t>
  </si>
  <si>
    <t>1. Χατζηχαραλάμπους Ε., Κοτζαγεώργης Γ., Μαντζαβέλας Α., Δεφίγγου Μ., Γιουτλάκης Μ., Παπαγρηγορίου Σ., Αλεξανδρίδου Ε. (Συντονιστές έκδοσης). (2015). «Παραδοτέο Δ7. Ολοκληρωμένη πρόταση για τα πρωτόκολλα και τη διαδικασία μελλοντικής συστηματικής παρακολούθησης της κατάστασης διατήρησης ειδών και τύπων οικοτόπων». ΥΠΕΝ, Αθήνα, ΣΥΜΠΡΑΞΗ ΓΡΑΦΕΙΩΝ ΜΕΛΕΤΩΝ ENVECO Α.Ε. – ΟΜΙΚΡΟΝ A.E. – ΚΑΡΟΛΙΔΗΣ ΘΕΟΔΩΡΟΣ – ΦΥΣΕΛΙΑΣ ΣΠΥΡΙΔΩΝ, και ΕΙΔΙΚΟΣ ΣΥΜΒΟΥΛΟΣ: ΕΚΒΥ, 288 σελ.</t>
  </si>
  <si>
    <t>Xαρτογράφηση των τύπων οικοτόπων: α) στις επεκτάσεις των ΤΚΣ/ΕΖΔ και β) στο χερσαίο τμήμα των νέων περιοχών του Δικτύου Νatura 2000, για την εκπλήρωση των εθνικών υποχρεώσεων σε σχέση με την εφαρμογή της Οδηγίας 92/43/ΕΟΚ. 
Προτείνεται η δημιουργία υποδομής χωρικών δεδομένων που θα απεικονίζει με ακρίβεια τους χερσαίους τύπους οικοτόπους εντός των περιοχών του Δικτύου Ν2Κ. Η χαρτογράφηση προτείνεται να πραγματοποιηθεί ως ακολούθως:
- Φωτοερμηνεία με βάση ορθοφωτογραφίες 
- Έλεγχος και επιβεβαίωση των εργασιών φωτοερμηνείας στο πεδίο
- Διενέργεια δειγματοληψιών βλάστησης για την περιγραφή και οριοθέτηση των χερσαίων τύπων οικοτόπων στις περιοχές του Δικτύου Natura 2000.</t>
  </si>
  <si>
    <t xml:space="preserve">Η ακριβής καταγραφή και χωρική αποτύπωση των τύπων οικοτόπων στο σύνολο των χερσαίων τμημάτων των περιοχών του Δικτύου Ν2Κ αποτελεί βασική υποχρέωση για να ανταποκριθεί η χώρα στις δεσμεύσεις της έναντι της ΕΕ στο πλαίσιο της 92/43/ΕΟΚ. Παράλληλα αποτελεί απαραίτητη προυπόθεση για την αποτελεσματικότερη διαχείριση και προστασία τους. </t>
  </si>
  <si>
    <t xml:space="preserve">
1. Υπουργείο Περιβάλλοντος Χωροταξίας και Δημοσίων Έργων (ΥΠΕΧΩΔΕ). (2001). Αναγνώριση και περιγραφή των τύπων οικοτόπων σε περιοχές ενδιαφέροντος για τη διατήρηση της φύσης. Επιχειρησιακό Πρόγραμμα Περιβάλλον, Υποπρόγραμμα 3. Δράση 3.3.  
2. Εθνικό Κτηματολόγιο και Χαρτογράφηση Α.Ε. (Ε.Κ.ΧΑ. Α.Ε.). (2013). Ανάπτυξη υποδομής χωρικών δεδομένων μεγάλης κλίμακας (1:5000) για τις χερσαίες προστατευόμενες περιοχές του δικτύου «Νatura 2000». </t>
  </si>
  <si>
    <t xml:space="preserve">Χαρτογράφηση θαλάσσιων τύπων οικοτόπων για την εκπλήρωση των εθνικών υποχρεώσεων σε σχέση με την εφαρμογή της Οδηγίας 92/43/ΕΟΚ. 
Προτείνεται η δημιουργία υποδομής χωρικών δεδομένων που θα απεικονίζει με ακρίβεια τους θαλάσσιους τύπους οικοτόπους εντός των θαλασσίων τμημάτων των περιοχών του Δικτύου Ν2Κ. Η χαρτογράφηση προτείνεται να πραγματοποιηθεί ως ακολούθως:
- Φωτοερμηνεία με βάση δορυφορικά δεδομένα υψηλής ακρίβειας ή/και ορθοφωτογραφίες  
- Διενέργεια δειγματοληψιών θαλάσσιας βλάστησης (φανερόγαμα και μακροφύκη) (scuba diving, υποβρύχια drones με κάμερα)
- Άλλες εργασίες στο πεδίο (σκάφος με sonar) για την περιγραφή και οριοθέτηση των θαλάσσιων τύπων οικοτόπων στις περιοχές του Δικτύου Natura 2000.
</t>
  </si>
  <si>
    <t xml:space="preserve">Η ακριβής καταγραφή και χωρική αποτύπωση των θαλάσσιων τύπων οικοτόπων εντός των θαλασσίων τμημάτων των περιοχών του Δικτύου Ν2Κ αποτελεί βασική υποχρέωση για να ανταποκριθεί η χώρα στις δεσμεύσεις της έναντι της ΕΕ στο πλαίσιο της 92/43/ΕΟΚ. Παράλληλα αποτελεί απαραίτητη προυπόθεση για την αποτελεσματικότερη διαχείριση και προστασία τους. </t>
  </si>
  <si>
    <t>1. Υπουργείο Περιβάλλοντος Χωροταξίας και Δημοσίων Έργων (ΥΠΕΧΩΔΕ). (2001). Αναγνώριση και περιγραφή των τύπων οικοτόπων σε περιοχές ενδιαφέροντος για τη διατήρηση της φύσης. Επιχειρησιακό Πρόγραμμα Περιβάλλον, Υποπρόγραμμα 3. Δράση 3.3.  
2. ΕΛΚΕΘΕ, ΙΝΑΛΕ και Πανεπιστήμιο Πατρών. (2015). Εντοπισμός, χαρτογράφηση και αποτύπωση, σε ναυτικούς χάρτες, των υποθαλάσσιων λιβαδιών Ποσειδωνίας σε όλη την Ελληνική Επικράτεια με τροποποιημένες τεχνικές προδιαγραφές, για τις ανάγκες της Γενικής Δ/νσης Αλιείας του ΥΠΠΑΤ. Χάρτες προσβάσιμοι από: http://www.alieia.minagric.gr/sites/default/files/basicPageFiles/Maps_2015Nov_0.pdf</t>
  </si>
  <si>
    <t xml:space="preserve">Προώθηση της έρευνας σε θέματα ορίων ανοχής των υγροτοπικών τύπων οικοτόπων και ειδών Kοινοτικού ενδιαφέροντος σε παραμέτρους υδατικών συνθηκών.
Διεξαγωγή ερευνητικών προγραμμάτων αξιολόγησης βέλτιστων και οριακών τιμών περιβαλλοντικών παραμέτρων σχετιζόμενων με το νερό, για έναν αριθμό επιλεγμένων τύπων οικοτόπων και ειδών Kοινοτικού ενδιαφέροντος, τα οποία θα αποσκοπούν στη δημιουργία τεχνικών οδηγών ορθής διαχείρισης.  </t>
  </si>
  <si>
    <t xml:space="preserve">Ανάλογα κατά περίπτωση είδους/τύπου οικοτόπου στόχου
</t>
  </si>
  <si>
    <t xml:space="preserve">Οι αναλύσεις επιλογής ενδιαιτημάτων (habitat preferences analysis) αποτελούν έναν πολύ σημαντικό κλάδο της έρευνας, ο οποίος τροφοδοτεί με τις απαραίτητες πληροφορίες την εφαρμογή σχεδίων διαχείρισης προστατευόμενων ειδών. Οι επικρατούσες υδατικές συνθήκες ενός οικοσυστήματος, σε συνδυασμό με τις υδατικές ανάγκες των ειδών που το απαρτίζουν, αποτελούν σημαντικό παράγοντα επιρροής στην επίτευξη των εκάστοτε στόχων διατήρησης, ειδικά στα υδάτινα και παρυδάτια οικοσυστήματα. Υπό τη συνεχόμενη απειλή της κλιματικής αλλαγής αλλά και της εντατικοποίησης της αγροτικής, ενεργειακής και τουριστικής ανάπτυξης, κρίνεται ολοένα και πιο επιτακτική η ανάγκη για ορθή διαχείριση των υδάτινων πόρων. Αλλά δεν μπορεί να πραγματοποιηθεί ολοκληρωμένη διαχείριση των υδάτινων και παρυδάτιων φυσικών οικοσυστημάτων χωρίς την παροχή της επιστημονικής πληροφορίας που αφορά τις υδατικές ανάγκες των τύπων οικοτόπων και των ειδών αυτών των οικοσυστημάτων. Στην Ελλάδα, η έρευνα έχει παράγει μεγάλο όγκο πληροφορίας όσον αφορά τις υδατικές ανάγκες καλλιεργούμενων φυτών και εκτρεφόμενων ζώων (π.χ. ιχθυοτροφικών ειδών), αλλά έχει μείνει πίσω στην αντίστοιχη παροχή γνώσης για τα φυσικά οικοσυστήματα. Ερευνητικά προγράμματα τα οποία θα καθορίζουν τα όρια ανοχής επιλεγμένων ειδών της χλωρίδας και της πανίδας στις υδατικές (και όχι μόνο) παραμέτρους, θα παράξουν την απαραίτητη γνώση για τη λήψη ορθών διαχειριστικών αποφάσεων (π.χ. οικολογικές στάθμες/παροχές, διαχείριση πλημμυρικών φαινομένων, δημιουργία τεχνητών υγροτόπων, συνδεσιμότητα υδατοσυλλογών κτλ.), οι οποίες με τη σειρά τους θα συνδράμουν στην επίτευξη των διαχειριστικών στόχων.    </t>
  </si>
  <si>
    <r>
      <t xml:space="preserve">1. Ahmadi‐Nedushan B., A. St‐Hilaire, M. Bérubé, É. Robichaud, N. Thiémonge and B. Bobée. (2006). A review of statistical methods for the evaluation of aquatic habitat suitability for instream flow assessment. River research and applications. Vol 22. Issue 5: 503-523 pp.
2. Petriki, O., Zervas, D., Doulgeris, C., Apostolakis, A., Bobori, D. (2018). Hydro-morphological and biological indicators in the assessment of the ecological water level of lentic ecosystems: the case of four Mediterranean lakes. </t>
    </r>
    <r>
      <rPr>
        <i/>
        <sz val="10"/>
        <color theme="1"/>
        <rFont val="Trebuchet MS"/>
        <family val="2"/>
        <charset val="161"/>
      </rPr>
      <t>Manuscript submitted.</t>
    </r>
  </si>
  <si>
    <t>Σχέδιο δράσης και πιλοτικές εφαρμογές για τη στήριξη της εκτατικής κτηνοτροφίας ως εργαλείου διαχείρισης για τη διατήρηση της βιοποικιλότητας και τη μείωση των κινδύνων πυρκαγιάς. 
Το προτεινόμενο μέτρο αφορά στην καταγραφή σε εθνικό επίπεδο των θετικών επιδράσεων της άσκησης ελεγχόμενης εκτατικής κτηνοτροφίας ανά περιοχή και τύπο οικοτόπου και των αναγκών στήριξης με ρυθμίσεις χρήσης γης ή έργα ανά περιοχή.</t>
  </si>
  <si>
    <t>Η ελεγχόμενη εντατική κτηνοτροφία μπορεί με μηδενικό ή ελάχιστο κόστος να διασπάσει την οριζόντια συνέχεια της καύσιμης ύλης και να περιορίσει την κατακόρυφη αύξηση των θαμνωδών ειδών συμβάλλοντας στη μείωση της κάθετης συνέχειας της καύσιμης ύλης. Ταυτόχρονα διανοίγει το δάσος ώστε να διευκολύνεται η είσοδος των δυνάμεων κατάσβεσης σε αρχικά στάδια εξέλιξης. Επιπρόσθετα, μπορεί να συμβάλλει στη δημιουργία οικοθέσεων και για άλλα είδη φυτών, ζώων και μυκήτων. Η συνολική καταγραφή είναι απαραίτητη για την τεκμηρίωση σχετικής δράσης στο ΠΑΑ και την υιοθέτηση οριζόντιων ρυθμίσεων για τον τρόπο άσκησης της εκτατικής κτηνοτροφίας. Επίσης θα συμβάλλει στην ποιότητα των διαχειριστικών σχεδίων βόσκησης που θα εκπονηθούν για όλη τη χώρα. Σχετικές κατευθύνσεις δράσεων υπάρχουν και στην Εθνική Στρατηγική για τα Δάση.</t>
  </si>
  <si>
    <r>
      <t>1. Εθνική Στρατηγική για τα Δάση        
2. Λιάκος Λ. Η. (1985). Έννοια και σχέση των βοσκοτόπων με τα δάση και τις γεωργικές εκτάσεις. Πρακτικά Συνεδρίου «Βοσκότοποι και Ορεινή Οικονομία». Γεωτεχνικά, σελ. 60-64     
3. Fernandes, P.M. (2013). Forest fuel management for fire mitigation under climate change. In Lucas-Borja, M. E. (ed.), Forest Management of Mediterranean Forest. Nova Science Publishers, Inc., New York. 11 p.   
4. Κακούρος Π. και Γ. Πουλής. (2017). Έκθεση παρακολούθησης των αποτελεσμάτων των δράσεων διατήρησης στη δομή των συστάδων της υψηλής αρκεύθου (</t>
    </r>
    <r>
      <rPr>
        <i/>
        <sz val="10"/>
        <rFont val="Trebuchet MS"/>
        <family val="2"/>
        <charset val="161"/>
      </rPr>
      <t>Juniperus excelsa</t>
    </r>
    <r>
      <rPr>
        <sz val="10"/>
        <rFont val="Trebuchet MS"/>
        <family val="2"/>
        <charset val="161"/>
      </rPr>
      <t xml:space="preserve"> Bieb.) στο Εθνικό Πάρκο Πρεσπών. Ελληνικό Κέντρο Βιοτόπων-Υγροτόπων. Θέρμη. 27 σελ. http://www.junex.gr/index.php/en/deliverablesen/file/a3?id=10  
</t>
    </r>
  </si>
  <si>
    <t>Αποτίμηση Σχεδίου Δράσης της Εθνικής Στρατηγικής για τη Βιοποικιλότητα και πρόταση αναθεώρησής του.</t>
  </si>
  <si>
    <t>Προβλέπεται η αναθεώρηση του Σχεδίου Δράσης για τη Βιοποικιλότητα κάθε πέντε έτη. Ειδικά για την πρώτη αναθεώρηση, μπορεί να παραταθεί έως το 2020, ώστε να συνδυαστεί με την περίοδο εφαρμογής τόσο της Ευρωπαϊκής Στρατηγικής για τη Βιοποικιλότητα όσο και του Στρατηγικού Σχεδίου για τη Βιοποικιλότητα του ΟΗΕ και των συναφών στόχων.</t>
  </si>
  <si>
    <t>1. Εθνική Στρατηγική για τη Βιοποικιλότητα</t>
  </si>
  <si>
    <t>Αξιολόγηση της τρωτότητας των δασικών τύπων οικοτόπων προτεραιότητας στην κλιματική αλλαγή.</t>
  </si>
  <si>
    <t>Οι δασικοί τυποι οικοτόπων προτεραιότητας παρουσιάζουν κατακερματισμένη εξάπλωση και αρκετοί από αυτούς απαντούν σε οριακά περιβάλλοντα. Δεδομένων και των προβλέψεων για τις μεταβολές του κλίματος είναι σκόπιμη η εξέταση της τρωτότητάς τους και της διατύπωσης κατάλληλων μέτρων αποτροπής της απώλειάς τους.</t>
  </si>
  <si>
    <t>1. Εθνική Στρατηγική για τα Δάση: Κάθετος άξονας 2/2.2.2, Γενικές προβλέψεις Οδηγίας Οικοτόπων (Ά6) μέτρων αποτροπής υποβάθμισης τύπων οικοτόπων. 
2. Ομάδα εργασίας του έργου AfaptFor. 2014. Κατευθύνσεις για την προσαρμογή της διαχείρισης των ελληνικών δασών στην κλιματική αλλαγή.Γενική Δειύθυνση Δασών και Αγροπεριβάλοντος - Υπουργείο Περιβάλλοντος Ενέργειας και Κλιματικής Αλλαγής και Ελληνικ΄΄ο Κέντρο Βιοτόπων-Υγροτόπων (ΕΚΒΥ). Θέρμη. 92 σελ.</t>
  </si>
  <si>
    <t>Αξιολόγηση του ρυθμού πρόσχωσης των λιμνών από την αύξηση της συχνότητας εμφάνισης πλημμυρικών φαινομένων λόγω κλιματικής αλλαγής. Η έρευνα θα πραγματοποιηθεί με εργασίες πεδίου για τη συλλογή δειγμάτων νερού,τη χρήση υδροδυναμικών μοντέλλων διασποράς φερτών και τη χρήση δορυφορικών εικόνων. Τα αποτελέσματα της έρευνα θα συμβάλουν στον καθορισμό διαχειριστικών μέτρων για τη διατήρηση των λιμναίων οικοσυστημάτων.</t>
  </si>
  <si>
    <t xml:space="preserve">Υπό το καθεστώς της κλιματικής αλλαγής την οποία ήδη βιώνουμε, αναμένεται η αύξηση της συχνότητας εμφάνισης συμβάντων βροχής με κύρια χαρακτηριστικά τη μεγάλη ένταση και το ύψος βροχής.  Και τα δυο αυτά χαρακτηριστικά οδηγούν στη δημιουργία αφενός πλημυρικών φαινομένων και αφεταίρου στη δημιουργία και μεταφορά μεγάλων όγκων στερεοπαροχής. Οι λίμνες αποτελούν έναν από τους συχνότερους αποδέκτες των πλημυρικών παροχών και της στερεοπαρχής με άμεση συνέπεια την πρόσχωσή τους και την υποβάθμιση των οικοσυστημάτων τους. Η απαγόρευση των αμμολειψιών από τις κοίτες των διευθετημένων και ευθυγραμισμένων χειμάρρων οι οποίοι καταλήγουν στις λίμνες, σε συνδυασμό με την αποψήλωση και τη διάβρωση του ορεινού τμήματος της λεκάνης απορροής τους έχουν ώς αποτέλεσμα την αύξηση του όγκου των φερτών υλών που καταλήγουν στις λίμνες και κατά συνέπεια την επιτάχυνση της πρόσχωσής τους.     </t>
  </si>
  <si>
    <t xml:space="preserve">1. EPA., 2017. Climate Adaptation and Erosion &amp; Sedimentation. United States Environmental Protection Agency. https://www.epa.gov/arc-x/climate-adaptation-and-erosion-sedimentation
2. Zhiying Li and Haiyan Fang., 2016. Impacts of climate change on water erosion: A review. Earth-Science Reviews. Volume 163. Pages 94-117.
3. MA Nearing, F.F. Pruski, and M.R. O'Neal., 2004. Expected climate change on soil erosion rates: A review.Journal of Soil and Water Conservation. vol. 59, no 1 pages:43-50. 
</t>
  </si>
  <si>
    <t xml:space="preserve">Δράσεις βελτίωσης της κατάστασης διατήρησης λιμνοθαλασσών της χώρας (1150*). Περιλαμβάνονται μέτρα μείωσης της ρύπανσης των υδάτων, σταθεροποίησης και καθαρισμού των αμμοθινών, συνεργασίας με χρήστες των λιμνοθαλασσών, προσαρμοζόμενης διαχείρισης, παρακολούθησης της κατάστασής τους, ενημέρωσης, ευαισθητοποίησης, δικτύωσης και ανταλλαγής καλών πρακτικών κ.λπ. </t>
  </si>
  <si>
    <t xml:space="preserve"> 4 περιοχές του Δικτύου Νatura 2000 </t>
  </si>
  <si>
    <t xml:space="preserve">Οι λιμνοθάλασσες αποτελούν τύπο οικοτόπου προτεραιότητας σύμφωνα με το Παράρτημα Ι της Οδηγίας 92/43/ΕΟΚ, που είναι σε κακή κατάσταση δαιτήρησης. Είναι ευαίσθητες σε μεταβολές της υδρολογικής τους ισορροπίας, στην αύξηση της αλατότητας λόγω εισόδου θαλασσινού νερού και στη ρύπανση των υδάτων τους. Άλλες απειλές είναι η άναρχη και παράνομη δόμηση, η απόθεση υλικών, η διάνοιξη οδών και οι καταπατήσεις. Επιπροσθέτως, τα τελευταία έτη παρατηρούνται φαινόμενα έντονης διάβρωσης της ακτογραμμής τους. Από τη διάβρωση υπάρχει κίνδυνος μεγάλης διάνοιξης των στομίων των λιμνοθαλασσών και διευκόλυνσης επικοινωνίας τους με τη θάλασσα, με συνέπεια την απώλεια των γνωρισμάτων τους και της σπουδαιότητάς τους. (Ο προϋπολογισμός είναι ενδεικτικός καθώς εξαρτάται από την έκταση των παρεμβάσεων). </t>
  </si>
  <si>
    <t>1. http://biodiversity-info.gr/images/DOCUM/3rd_Art17_Report/Habitat_types/marine/1150.pdf</t>
  </si>
  <si>
    <t>Εκπόνηση σχεδίου δράσης για την προστασία του τύπου οικοτόπου προτεραιότητας 3170* «Μεσογειακά εποχικά τέλματα». 
Αφορά στην καταγραφή, την εποπτεία και αξιολόγηση της κατάστασης διατήρησης, καθώς και τη σύνταξη και υλοποίηση ειδικού σχεδίου διαχείρισης για τον συγκεκριμένο τύπο οικοτόπου, για όλη την Ελληνική επικράτεια, εντός και εκτός Δικτύου Natura 2000.</t>
  </si>
  <si>
    <t xml:space="preserve"> ~20 περιοχές του Δικτύου Νatura 2000 </t>
  </si>
  <si>
    <t>Τα Μεσογειακά εποχικά τέλματα χαρακτηρίζονται ως προτεραιότητας λόγω της σπανιότητάς τους, του βαθμού κατακερματισμού τους και του εφήμερου χαρακτήρα τους. Πρόκειται για προσωρινές φυσικές υδατοσυλλογές, οι οποίες λόγω της έλλειψης συνδέσεων με μόνιμα υγροτοπικά οικοσυστήματα περιλαμβάνουν μοναδικές κοινότητες χλωρίδας και πανίδας. Η διασπορά τους σε νησιωτικές περιοχές τούς καθιστούν επίσης πολύ σημαντικά ενδιαιτήματα-σταθμούς για τα αποδημητικά πτηνά. Οι επικρατούσες γεωργικές - κτηνοτροφικές πρακτικές και η μη ορθή διαχείριση υδατικών πόρων αποτελούν, σε συνδυασμό με την έλλειψη ενημέρωσης και περιβαλλοντικής ευαισθητοποίησης, τους σημαντικότερους παράγοντες απειλής των συγκεκριμένων τύπων οικοτόπων.</t>
  </si>
  <si>
    <t>1. Vogiatzakis, I.N., Kazakis, G., Ghosn, D. (2009). Macrophyte community structure and species occurrence in relation to environmental determinants in the ephemeral aquatic habitats of Gavdos, Greece. Hydrobiologia, 630, 127-138.
2. Dimitriou, E., Karaouzas, I., Skoulikidis, N., Zacharias, I. (2006). Assessing the environmental status of Mediterranean temporary ponds in Greece. Ann. Limnol. - Int. J. Lim., 42, 33-41.</t>
  </si>
  <si>
    <t>Τύπος οικοτόπου 9260: Εκπόνηση εθνικού σχεδίου προστασίας της καστανιάς από τη Σφήκα της Καστανιάς. 
Το μέτρο αφορά την υλοποίηση συντονισμένων δράσεων ενημέρωσης, καθώς και επιστημονικής και χρηματοδοτικής υποστήριξης της εφαρμογής των μέτρων που προτείνονται από τους αρμόδιους φυτοϋγειονομικούς φορείς.</t>
  </si>
  <si>
    <t>1 σχέδιο</t>
  </si>
  <si>
    <t>Το έντομο προκαλεί μείωση παραγωγής κάστανων, μείωση της ανάπτυξης και τελικά εξασθένιση των δέντρων. Τα δέντρα καθίστανται ευάλωτα σε δευτερογενείς προσβολές γεγονός που μπορεί να οδηγήσει σε σημαντικές απώλειες σε ό,τι αφορά στη διατήρηση της βιοποικιλότητας και να ευνοήσει την επέκταση προσβολών στα ξυλοπαραγωγικά δάση καστανιάς.</t>
  </si>
  <si>
    <t>1. http://www.elgo.gr/images/pdf/3_fold_leaflet_kuriphilus.compressed.pdf</t>
  </si>
  <si>
    <t>Τύπος οικοτόπου 9260: Υποστήριξη διατήρησης παραδοσιακών δασολιβαδικών και αγροδασικών συστημάτων καλλιέργειας καστανιάς μέσω τεχνικής βοήθειας σε παραγωγούς ή ένταξης σε έργα και σχέδια δράσης που αφορούν τη διατήρηση τη βιοποικιλότητας.</t>
  </si>
  <si>
    <t>23 περιοχές παρουσίας του τύπου οικοτόπου (δεν περιλαμβάνεται το Άγιο Όρος)</t>
  </si>
  <si>
    <t>Κατά περίπτωση</t>
  </si>
  <si>
    <t xml:space="preserve">Η διατήρηση των παραδοσιακών συστημάτων συντηρεί σημαντικά ενδιαιτήματα και συμβάλλει στο εισόδημα από Μη Ξυλώδη Δασικά Προϊόντα, γεωργία και κτηντροφία και σε θέσεις εργασίας του ορεινού πληθυσμού. </t>
  </si>
  <si>
    <t>1. http://www.minagric.gr/images/stories/docs/agrotis/Georgika_Farmaka/Fytoeigionomikos_Elegxos/leaflet-xylella.pdf</t>
  </si>
  <si>
    <t>Τύποι οικοτόπων 91Μ0/9250/9280/9340/9110/9130/9140/9150: Ανόρθωση των πρεμνοφυών δασών με τη μέθοδο των αναγωγικών καλλιεργητικών υλοτομιών.</t>
  </si>
  <si>
    <t>216 περιοχές εμφάνισης των τύπων οικοτόπων (δεν περιλαμβάνεται το Άγιο Όρος)</t>
  </si>
  <si>
    <t>Η αναγωγή των πρεμνοφυών δασών είναι υποχρεωτική από τη Δασική Νομοθεσία στα δημόσια δάση και μερικώς στα μη δημόσια. Ωστόσο έχει μεγάλο κόστος και απαιτεί εξειδικευμένο προσωπικό. Συμβάλλει όμως αποφασιστικά στη βελτίωση της κατάστασης διατήρησης των τύπων οικοτόπων, στη διατήρηση και δημιουργία πληθώρας ενδιαιτημάτων άλλων ειδών, αυξάνει την ανθεκτικότητα των δασών στην κλιματική αλλαγή (προσαρμογή) και διατηρεί υψηλό δυναμικό απορρόφησης άνθρακα από την ατμόσφαιρα (μετριασμός).</t>
  </si>
  <si>
    <t>1. Ντάφης, Σ. and Π. Κακούρος (eds.) (2006). Οδηγίες ανόρθωσης υποβαθμισμένων δασών δρυός και αριάς. Ελληνικό Κέντρο Βιοτόπων-Υγροτόπων (ΕΚΒΥ). Θέρμη.Θέρμη.  http://www.ekby.gr/LIFE-Athos/2.Proodos.Ergou/PDF/T_PRC_48Entypo_GR.pdf                                                                        2. Unrau, A., Becker, G., Spinelli, R., Lazdina, D., Magagnotti, N., Nicolescu, V.N., Buckley, P., Bartlett, D., Kofman, P.D. (Eds.) (2018). Coppice Forests in Europe. Freiburg i. Br., Germany:
Albert Ludwig University of Freiburg.</t>
  </si>
  <si>
    <t>1 απογραφή</t>
  </si>
  <si>
    <t>Η εγκατάλειψη της κτηνοτροφίας επέτρεψε την επάνοδο των αρκεύθων και τον σχηματισμό θαμνώνων και αραιών δασών σε πολλές περιοχές του δικτύου αλλά και εκτός. Δεδομένου ότι πρόκειται για τύπο οικοτόπου προτεραιότητας, είναι σκόπιμη η απογραφή του για τη διατήρησή του (τα είδη που κυριαρχούν στα δάση αυτά εμφανίζουν μεγάλη ανθεκτικότητα στην ξηρασία).</t>
  </si>
  <si>
    <t xml:space="preserve">
1. Φωτιάδης, Γ., Π. Κακούρος και Μ. Βραχνάκης. (2014). Κατευθύνσεις διατήρησης και αποκατάστασης των Ελληνικών δασών αρκεύθου (Juniperus excelsa Bieb.) στην περιοχή των Πρεσπών. Εταιρεία Προστασίας Πρεσπών (ΕΠΠ), Εθνικό Κέντρο Βιοτόπων – Υγροτόπων (ΕΚΒΥ). 75 σελ.
</t>
  </si>
  <si>
    <t>100 περιοχές του Δικτύου Natura 2000</t>
  </si>
  <si>
    <t>Το μεταχρωματικό έλκος του πλατάνου μπορεί να να οδηγήσει σε ολική απώλεια του είδους σε μεγάλες εκτάσεις και κατά μήκος των χειμάρρων. Εκτός από τις επιπτώσεις στη βιοποικιλότητα και στην αισθητική του τοπίου, οι επιπτώσεις θα αφορούν στην κατακόρυφη αύξηση κινδύνου αποσταθεροποίησης των φερτών υλών εντός και στα πρανή των χειμάρρων. Αυτό θα μπορούσε να προκαλέσει καταστροφικά πλημμυρικά φαινόμενα στις υποκείμενες περιοχές με σοβαρές επιπτώσεις στις υποδομές, στην οικονομική και κοινωνική ζωή και φυσικά στη βιοποικιλότητα. Είναι επομένως επείγουσα η ανάγκη να ενημερωθούν όλοι όσοι εμπλέκονται σε δραστηριότητες που μπορούν να προκαλέσουν μεταφορά του μύκητα ή μπορούν να συμβάλλουν στον εντοπισμό και στην έγκαιρη αντιμετώπιση εστιών μόλυνσης.</t>
  </si>
  <si>
    <t xml:space="preserve">1. http://www.fria.gr/platanos/%CF%83%CF%85%CF%87%CE%BD%CE%AD%CF%82_%CE%B5%CF%81%CF%89%CF%84%CE%AE%CF%83%CE%B5%CE%B9%CF%82.html </t>
  </si>
  <si>
    <t xml:space="preserve">Τύπος οικοτόπου 92Α0: Δράσεις αποκατάστασης κατά μήκος ποταμών για τη διατήρηση ή αποκατάσταση της συνέχειας εξάπλωσης του τύπου οικοτόπου. Περιλαμβάνονται δράσεις και έργα προστασίας και ανόρθωσης/αποκατάστασης δασικής βλάστησης αλλά και δράσεις έργα διαχείρισης υδάτων που βελτιώνουν ή αυξάνουν τον διαθέσιμο χώρο ανάπτυξης του τύπου οικοτόπου.  </t>
  </si>
  <si>
    <t>20 περιοχές του Δικτύου Natura 2000</t>
  </si>
  <si>
    <t>&gt; 2.000.000</t>
  </si>
  <si>
    <t>Ο τύπος αυτός απειλείται συνεχώς τόσο στην έκτασή του όσο και στη συνέχειά του από πληθώρα αιτιών με κυριότερες τα διάφορα τεχνικά έργα, όπως οδοποιία, αρδευτικά και αποστραγγιστικά αλλά και εκχέρσωση για γεωργική καλλιέργεια. Αποτελεί όμως κρίσιμο στοιχείο πληθώρας κοιτών για τη σταθεροποίηση των πρανών, την επιβράδυνση πλημμυρικών παροχών ενώ παρέχει ενδιαίτημα για μεγάλο αριθμό ειδών Κοινοτικού Ενδιαφέροντος. Επιπρόσθετα, όταν έχει ικανό πλάτος, μπορεί να συμβάλλει στη διακράτηση ρύπων και φερτών υλών στις κοίτες με προφανή οφέλη στα υδάτινα οικοσυστήματα. Αποτελεί επίσης τύπο οικοτόπου με μεγάλες ικανότητες απορρόφησης άνθρακα. Στις περισσότερες περιπτώσεις απαιτείται προστασία και τροποποίηση της διαχείρισης (π.χ. να μην επιτρέπονται αποψιλώσεις) αλλά υπάρχουν και περιπτώσεις όπου χρειάζεται τροποποίηση της υδρολογίας με αύξηση του διαθέσιμου ύδατος μέσω ρυθμίσεων της οικολογικής παροχής ή μέσω τεχνικών έργων πλημμυρισμού παλιών κοιτών και κλάδων.</t>
  </si>
  <si>
    <t>1. Σ. Ζόγκαρης, Β. Χατζηρβασάνης, Α.Ν. Οικονόμου, Γ. Χατζηνικολάου, Σ. Γιακουμή, Π. Δημόπουλος, Παρόχθιες Ζώνες στην Ελλάδα, Προστατεύοντας τις παραποτάμιες οάσεις ζωής, Ειδική Έκδοση ΕΛ.ΚΕ.Θ.Ε., Πρόγραμμα Interreg ΙΙΙC Sud, “RIPIDURABLE”.
2. Σχέδιο Διαχείρισης Παραποτάμιου Δάσους Νέστου: http://repository.biodiversity-info.gr/handle/11340/527 3. 
3. Χατζηχαραλάμπους Ε., Μ. Δημάκη, Δ. Ζέρβας, Εμ. Κουτράκης, Γ. Πουλής, Α. Σαπουνίδης και Λ. Χατζηιοδράνου. (2015). Λεπτομερής αναγνώριση των οικολογικών απαιτήσεων σε νερό των τύπων οικοτόπων και των ειδών στόχων που εξαρτώνται από το νερό, στις περιοχές Δέλτα Αξιού, Δέλτα Αλιάκμονα και Λιμνοθάλασσα Κίτρους. Ελληνικό Κέντρο Βιοτόπων – Υγροτόπων (ΕΚΒΥ). Θέρμη. 71 σελ. + 7 Χάρτες &amp; γεωγραφικά αρχεία.</t>
  </si>
  <si>
    <t>Τύπος οικοτόπου 9540: Επανεισαγωγή της εκτατικής κτηνοτροφίας ως εργαλείου διαχείρισης για τη διατήρηση της βιοποικιλότητας και τη μείωση των κινδύνων πυρκαγιάς στις περιοχές της Δαδιάς (GR1110002 &amp; GR1110005), της Σιθωνίας (GR1270002).</t>
  </si>
  <si>
    <t>3 περιοχές του Δικτύου Natura 2000</t>
  </si>
  <si>
    <t>Ανατολικής Μακεδονίας και Θράκης, Κεντρικής Μακεδονίας</t>
  </si>
  <si>
    <t>Η ελεγχόμενη εντατική κτηνοτροφία μπορεί με μηδενικό ή ελάχιστο κόστος να διασπάσει την οριζόντια συνέχεια της καύσιμης ύλης και να περιορίσει την κατακόρυφη αύξηση των θαμνωδών ειδών συμβάλλοντας στη μείωση της κάθετης συνέχειας της καύσιμης ύλης. Ταυτόχρονα διανοίγει το δάσος ώστε να διευκολύνεται η είσοδος των δυνάμεων κατάσβεσης σε αρχικά στάδια εξέλιξης. Επιπρόσθετα, μπορεί να συμβάλλει στη δημιουργία οικοθέσεων και για άλλα είδη φυτών, ζώων και μυκήτων.</t>
  </si>
  <si>
    <t>1. Λιάκος Λ. Η. (1985). Έννοια και σχέση των βοσκοτόπων με τα δάση και τις γεωργικές εκτάσεις. Πρακτικά Συνεδρίου «Βοσκότοποι και Ορεινή Οικονομία». Γεωτεχνικά, σελ. 60-64    2. Fernandes, P.M. (2013). Forest fuel management for fire mitigation under climate change. In Lucas-Borja, M. E. (ed.), Forest Management of Mediterranean Forest. Nova Science Publishers, Inc., New York. 11 p.</t>
  </si>
  <si>
    <t>2 περιοχές εμφάνισης</t>
  </si>
  <si>
    <t>Περιφέρεια Πελοποννήσου</t>
  </si>
  <si>
    <t>Παρακολούθηση των δράσεων διατήρησης και αποκατάστασης που έχουν υλοποιηθεί σε προηγούμενα έργα (LIFE, EOX).</t>
  </si>
  <si>
    <t>4 περιοχές</t>
  </si>
  <si>
    <t>Περιφέρειες Πελοποννήσου, Κεντρικής Μακεδονίας, Ανατολικής Μακεδονίας και Θράκης, Δυτικής Μακεδονίας</t>
  </si>
  <si>
    <t xml:space="preserve">Η συνέχιση της παρακολούθησης των δράσεων διατήρησης και αποκατάστασης είναι πολύ σημαντική για τη μακροπρόθεσμη αξιολόγηση της επιτυχίας εφαρμογής τους και την αναπροσαρμογή / ανασχεδιασμό τους όπου απαιτείται. </t>
  </si>
  <si>
    <t xml:space="preserve">Χαρτογράφηση υγροτοπικών και παράκτιων οικοσυστημάτων εκτός περιοχών Δικτύου Natura 2000, με σκοπό με διατήρηση, προστασία και διαχείρισή τους για την ενίσχυση της συνοχής του Δικτύου. </t>
  </si>
  <si>
    <t>~1.000 υγροτοπικά και παράκτια οικοσυστήματα εκτός Περιοχών Δικτύου Νatura</t>
  </si>
  <si>
    <t>Μέσω της χαρτογράφησης/απογραφής των υγροτόπων δημιουργείται η βάση τεκμηρίωσης της νομικής προστασίας και συγκεντρώνεται πληροφορία για την παρουσία τύπων οικοτόπων και της κατάστασης διατήρησής τους, ιδιαίτερα σε μικρούς υγρότοπους. Σύμφωνα με το Άρθρο 10 της Οδηγίας 92/43/ΕΟΚ και αντίστοιχα με το Άρθρο 9 Διαχείριση στοιχείων του τοπίου της ΚΥΑ 33318/3028/11-12-1998 (ΦΕΚ 1289/Β/28-12-98) «Καθορισμός μέτρων και διαδικασιών για τη διατήρηση των φυσικών οικοτόπων (ενδιαιτημάτων) καθώς και της άγριας πανίδας και χλωρίδας», λαμβάνονται μέτρα που αποβλέπουν στη διαχείριση στοιχείων του τοπίου, όπως τα υγροτοπικά οικοσυστήματα, στα οποία αποδίδεται ιδαίτερη σημασία για την άγρια χλωρίδα και πανίδα, γιατί έχουν συνδετικό ρόλο και είναι απαραίτητα για τη μετανάστευση, τη γεωγραφική εξάπλωση και τη γενετική ανταλλαγή των αγρίων ειδών, και έτσι συμβάλλουν στην οικολογική συνοχή του δικτύου NATURA 2000. Επιπλέον, η διατήρηση και προστασία των υγροτόπων ως απειλούμενων οικοσυστημάτων, νησίδων βιοποικιλότητας και ασπίδων στην αλλαγή του κλίματος, προωθείται στο πλαίσιο στρατηγικών και πολιτικών της χώρας, όπως η Εθνική Στρατηγική για τη Βιοποικιλότητα της Ελλάδας και η αναπτυξιακή στρατηγική στον Τομέα Περιβάλλοντος για την περίοδο 2014-2020. Εργαλεία προστασίας υγροτόπων προβλέπονται στο εθνικό θεσμικό πλαίσιο (Ν. 3937/2011 περί βιοποικιλότητας, διατάξεις των άρθρων 13 και 20).</t>
  </si>
  <si>
    <t>1. ΚΥΑ 33318/3028/11-12-1998 (ΦΕΚ 1289/Β/28-12-98) «Καθορισμός μέτρων και διαδικασιών για τη διατήρηση των φυσικών οικοτόπων (ενδιαιτημάτων) καθώς και της άγριας πανίδας και χλωρίδας».                                             2. Ν. 3937/2011 περί βιοποικιλότητας</t>
  </si>
  <si>
    <t>Ενίσχυση της οικολογικής συνοχής του Δικτύου Natura 2000 για την προσαρμογή στην κλιματική αλλαγή. Το μέτρο αυτό αφορά σε πρόβλεψη σχεδιασμού και ανάπτυξης οικολογικών διαδρόμων μεταξύ των περιοχών του δικτύου, ώστε να διευκολύνονται οι μετακινήσεις των τρωτών ειδών σε καταλληλότερα για αυτά ενδιαιτήματα, λόγω κλιματικής αλλαγής. Αρχικά, θα εξειδικευθεί η μέθοδος για τον εντοπισμό, τη χαρτογράφηση, οριοθέτηση, τη διατήρηση και διαχείριση των οικολογικών διαδρόμων. Θα ακολουθήσει η εξειδίκευση και η εφαρμογή σε πιλοτικό επίπεδο (π.χ. ανά Περιφέρεια). Το μέτρο προβλέπεται στην Εθνική Στρατηγική για την Προσαρμογή στην κλιματική αλλαγή.</t>
  </si>
  <si>
    <t>Όλη η επικράτεια, εξειδίκευση σε κάθε περιφέρεια, ει δυνατόν.</t>
  </si>
  <si>
    <t xml:space="preserve">Αναγκαιότητα προσαρμογής στην κλιματική αλλαγή. </t>
  </si>
  <si>
    <t>1. http://www.ypeka.gr/LinkClick.aspx?fileticket=CoyXhegNBHQ%3D&amp;tabid=232&amp;language=el-GR</t>
  </si>
  <si>
    <r>
      <rPr>
        <b/>
        <sz val="10"/>
        <color indexed="8"/>
        <rFont val="Trebuchet MS"/>
        <family val="2"/>
      </rPr>
      <t>Επιτήρηση – Φύλαξη της θαλάσσιας προστατευόμενης περιοχής των Σποράδω</t>
    </r>
    <r>
      <rPr>
        <sz val="10"/>
        <color indexed="8"/>
        <rFont val="Trebuchet MS"/>
        <family val="2"/>
      </rPr>
      <t xml:space="preserve">ν. Η φύλαξη και η προστασία των ΘΠΠ αποσκοπεί στην εξάλειψη ή στη δραστική μείωση της αρνητικής επίδρασης της ανθρώπινης δραστηριότητας στο θαλάσσιο οικοσύστημα και τα προστατευόμενα είδη. Ιδιαίτερη βαρύτητα πρέπει να δοθεί κατά τη φύλαξη τους θερινούς και φθινοπωρινούς μήνες, οπότε και συμπίπτει η εποχή της υψηλότερης τουριστικής κίνησης με την αναπαραγωγική περίοδο της μεσογειακής φώκιας (Σχέδιο διαχείρισης ΕΘΠΑΒΣ, 2009). Τα καταγεγραμμένα περιστατικά (ΜΟm, 2005) αφορούν κυρίως παράνομες αλιευτικές και τουριστικές δραστηριότητες. Το σύστημα επιτήρησης πρέπει να περιλαμβάνει την υλικοτεχνική υποδομή (πλωτά μέσα, εξοπλισμό σκαφών φύλαξης, έξοδα συντήρησης, αναλώσιμα) και την αποζημίωση του ανθρώπινου δυναμικού (φύλακες, χειριστές σκαφών). Εφόσον τα πλωτά μέσα εξασφαλιστούν, το ετήσιο λειτουργικό κόστος ετησίως διαμορφώνεται ως εξής: 185.000€ για προσωπικό, 25.000€ για συντήρηση υποδομών (πχ ασφάλιση και συντήρηση σκαφών) και 90.000€ για καύσιμα και συνολικά 300.000€/έτος. Η κοστολόγηση έγινε βάσει τον υπολογισμών του Σχέδιο διαχείρισης του ΕΘΠΑΒΣ (2009). Λόγω της μεγάλης έκτασης του ΕΘΠΑΒΣ (GR1430004 - 249145ha) υπάρχουν αυξημένες απαιτήσεις σε υλικοτεχνικές υποδομές και προσωπικό. Για αυτό προτείνεται συμπληρωματικά η χρήση επιπτρόσθετων τεχνικών μέτρων, ειδικότερα συστήματος radar, καμερών παρακολούθησης και χρήσης μη επανδρωμένου σκάφους (ΜΟm, 2005, LIFE Cyclades,2018). </t>
    </r>
  </si>
  <si>
    <t>Ίδρυμα Thalassa</t>
  </si>
  <si>
    <t xml:space="preserve">Για να λειτουργήσει αποτελεσματικά μια προστατευόμενη περιοχή θα πρέπει να τηρούνται οι κανονισμοί – περιορισμοί που τη διέπουν. Όπως όλο το Αιγαίο (Tsikliras et al., 2013, 2015, Dimarchopoulou et al., 2018), η θαλάσσια περιοχή των Σποράδων αντιμετωπίζει σημαντικό πρόβλημα υπεραλίευσης (Tsikliras et al., 2018) και αύξησης των τουριστικών ροών τα τελευταία χρόνια. Προτεραιότητες του προγράμματος φύλαξης πρέπει να είναι η μείωση των παράνομων αλιευτικών δραστηριοτήτων οι οποίες υποβαθμίζουν τα θαλάσσια οικοσυστήματα και περιορίζουν σημαντικά τα ιχθυοαποθέματα της περιοχής επηρεάζοντας αρνητικά τόσο τους παράκτιους αλιείς όσο και τις ίδιες τις φώκιες. Καθώς θαλάσσιες περιοχές του δικτύου Natura στην Περιφέρεια Θεσσαλίας εντοπίζονται στις Σποράδες και στην παράκτια περιοχή του Πηλίου (GR143001,1430008),  το μέτρο αφορά την περιοχή εποπτείας του ΦΔ ΕΘνικού Θαλάσσιου Πάρκου Αλοννήσου Β.Σποράδων.  </t>
  </si>
  <si>
    <t>Tsikliras AC, Tsiros V-Z, Stergiou KI (2013) Assessing the state of Greek marine fisheries resources. Fisheries Management and Ecology 20: 34-41, Tsikliras AC, Dinouli A, Tsiros V-Z, Tsalkou E (2015) The Mediterranean and Black Sea fisheries at risk from overexploitation. PLoS ONE 10: e0121188, Dimarchopoulou D, Dogrammatzi A, Karachle PK, Tsikliras AC (2018) Spatial fishing restrictions benefit demersal stocks in the northeastern Mediterranean Sea. Scientific Reports 8: 5967, Σχέδιο Διαχείρισης Εθνικού Θαλάσσιου Πάρκου Αλοννήσου Βορείων Σποράδων (2009),LIFE-Nature Project LIFE12 NAT/GR/000688 CYCLADES Life: Integrated monk seal conservation of Northern Cyclades (2018) Τεχνικές κατευθύνσεις για την οργάνωση ενός αποτελεσματικού Συστήματος Επιτήρησης στην περιοχή Natura2000 GR4220033 (Νήσος Γυάρος και θαλάσσια ζώνης), ΜΟm, Εγχειρίδιο Φύλαξης ΕΘΠΑΒ (2005), MOm.</t>
  </si>
  <si>
    <r>
      <t xml:space="preserve">Μέτρα διαχείρισης της αλιείας για την προστασία και ανάκαμψη ιχθυαποθεμάτων. </t>
    </r>
    <r>
      <rPr>
        <sz val="10"/>
        <rFont val="Trebuchet MS"/>
        <family val="2"/>
        <charset val="161"/>
      </rPr>
      <t xml:space="preserve">Για την παρακολούθηση της αποτελεσματικότητας των ρυθμίσεων αλιείας, των εργασιών φύλαξης και τη διαμόρφωση μέτρων αλιευτικής διαχείρισης για την ανάκτηση των ιχθυαποθεμάτων στην περιοχή του ΕΘΠΑΒΣ, κρίνεται αναγκαία η συστηματική παρκολούθηση των αλιευτικών δραστηριοτήτων. Προτείνεται η αλιευτική μελέτη βάσης στην ευρύτερη περιοχή  και περιοδική παρακολούθηση κάθε 2 χρόνια. Η εκτίμηση του κόστους είναι στα 150.000€ ανά έτος και αφορά κατά προτεραιότητα την περιοχή εποπτείας του ΦΔ του ΕΘΠΑΒΣ. </t>
    </r>
  </si>
  <si>
    <r>
      <t>Η αλιευτική διαχείριση είναι ιδιαίτερα αναγκαία στις θαλάσσιες προσταταευόμενες περιοχές (Dimarchopoulou et al.,2018, Gell et al., 2003). Για την εκτίμηση της επίδρασης της αλιείας στους πληθυσμούς των θαλάσσιων οργανισμών και την οικοσυστημική προσέγγιση στη διαχείριση των θαλασσών  απαιτείται παρακολούθηση της συνολικής βιομάζας που αφαιρείται από τη θάλασσα και της βιομάζας του κάθε είδους ξεχωριστά. (Τσίκληρας et al., 2018).Η αλιευτική διαχείριση είναι ιδιαίτερα αναγκαία στις θαλάσσιες προσταταευόμενες περιοχές (Dimarchopoulou et al.,2018, Gell et al., 2003). Προτείνεται παρακολούθηση κατά προτεραιότητα των ειδών</t>
    </r>
    <r>
      <rPr>
        <b/>
        <sz val="10"/>
        <rFont val="Trebuchet MS"/>
        <family val="2"/>
      </rPr>
      <t xml:space="preserve"> </t>
    </r>
    <r>
      <rPr>
        <sz val="10"/>
        <rFont val="Trebuchet MS"/>
        <family val="2"/>
        <charset val="161"/>
      </rPr>
      <t xml:space="preserve">που ανήκουν στις κύριες διατροφικές προτιμήσεις των προστατευόμενων θαλασσίων ειδών (κητώδη, θαλασσοπούλια, μεσογειακή φώκια) και των βασικών ειδών-στόχων των επαγγελματικών παράκτιων αλιέων (Σχέδιο ΕΘΠΑΒΣ,2009). Περιοχές με σχετικά προστατευτέα είδη είναι οι ΕΖΔ GR1430004, GR1430001 και η ΖΕΠ GR1430009 στη θαλάσσια περιοχή των Σποράδων, εποπτείας του ΦΔ ΕΘΠΑΒΣ. Σημειώνεται ότι οι θαλάσσιες στατιστικές υποδιαιρέσεις κατά FAΟ, GFCM και της Ελληνικής Στατιστικής Υπηρεσίας ξεπερνούν τα όρια της περιφέρειας αναφοράς. </t>
    </r>
  </si>
  <si>
    <t>Dimarchopoulou D, Dogrammatzi A, Karachle PK, Tsikliras AC (2018) Spatial fishing restrictions benefit demersal stocks in the northeastern Mediterranean Sea. Sci Rep 8:1–11, Gell FR, Roberts CM (2003) Benefits beyond boundaries: the fishery effects of marine reserves. Trends Ecol Evol 18:448–455 , Τσίκληρας Α, Δημαρχοπούλου Δ, Μιχαηλίδης Κ, Αλετρά Β, Παπαδοπούλου Π, Παρδαλού Α (2018) Αλιεία, αλιευτικά αποθέματα και στόλος στην Αλόννησο. Τεχνική Έκθεση. Εργαστήριο Ιχθυολογίας, Τμήμα Βιολογίας, Αριστοτέλειο Πανεπιστήμιο Θεσσαλονίκης, 77 σελ., Σχέδιο Διαχείρισης Εθνικού Θαλάσσιου Πάρκου Αλοννήσου Βορείων Σποράδων (2009)</t>
  </si>
  <si>
    <t xml:space="preserve">η καταγραφή της έκτασης του οικοτόπου σε κλίμακα 1:10.000 και η διατύπωση μέτρων προστασίας  </t>
  </si>
  <si>
    <t>Η κατάσταση διατήρησης σε εθνικό επίπεδο για τον οικότοπο 1120* χαρακτηρίζεται ως U1-Μη Ευνοϊκή-Ανεπαρκής (Εποπτεία, 2016). Σε επίπεδο ΕΖΔ Περιφέρειας, ο οικότοπος 1120* εντοπίζεται μόνο στην GR1430004. Η εθνική χαρτογράφηση  παρουσιάζει περιορισμένη κατανομή στην περιοχή της GR143004, αλλά σε πρόσφατη έρευνα και αποτύπωση σε 1:10.000 στην περιοχή (MOm, Thlassa,2018) φαίνεται ότι ο οικότοπος πρέπει να αποτυπωθεί με μεγαλύτερη λεπτομέρεια από την εθνική χαρτογράφηση (ΥΠΑΑΤ,2015)</t>
  </si>
  <si>
    <t xml:space="preserve">Σχέδιο διαχείρισης ΕΘΠΑΒΣ(2009), Εποπτεία και Αξιολόγηση της Κατάστασης Διατήρησης Ειδών και Τύπων Οικοτόπων Κοινοτικού Ενδιαφέροντος στην Ελλάδα-Παρουσίαση των αποτελεσμάτων της Μελέτης 8 (2016), Εντοπισμός, χαρτογράφηση και αποτύπωση σε ναυτικούς χάρτες των υποθαλάσσιων λιβαδιών Ποσειδωνίας σε όλη την Ελληνική Επικράτεια για τις ανάγκες της Γενικής Δ/νσης Αλιείας του ΥΠΑΑΤ (2015), Πιλοτική χαρτογράφηση λιβαδιών Ποσειδωνίας (Posidonia oceanica) στο ΕΘΠΑΒΣ, MOmThalassa (2018).  </t>
  </si>
  <si>
    <t xml:space="preserve">η καταγραφή της έκτασης των οικοτόπων σε 2 ΕΖΔ και η διατύπωση μέτρων προστασίας </t>
  </si>
  <si>
    <t xml:space="preserve">Η κατάσταση διατήρησης σε εθνικό επίπεδο για τον οικότοπο 1110 χαρακτηρίζεται ως FV-Ικανοποιητική  FV, ενώ η αντίστοιχη για τον 1170 υποβαθμίστηκε ως U2 -Μη Ικανοποιητική-Κακή (Εποπτεία, 2016). Εθνικές προτεραιότητες για τον 1170 συνεχίζουν να αποτελούν α) η σαφής οριοθέτηση του οικοτόπου, β) η οριοθέτηση των ανθρώπινων δραστηριοτήτων, γ) ο περιορισμός των ρυπάνσεων στην παράκτια και  θαλάσσια  ζώνη, και  δ) η ρύθμιση  και  χωροθέτηση  των  παραγωγικών  δραστηριοτήτων ειδικότερα του τουρισμού στην παράκτια ζώνη. </t>
  </si>
  <si>
    <t>Σχέδιο διαχείρισης ΕΘΠΑΒΣ, 2009, Εποπτεία και Αξιολόγηση της Κατάστασης Διατήρησης Ειδών και Τύπων Οικοτόπων Κοινοτικού Ενδιαφέροντος στην Ελλάδα-Παρουσίαση των αποτελεσμάτων της Μελέτης 8, 2016</t>
  </si>
  <si>
    <t xml:space="preserve">Συνδυαστικά η εφαρμογή μέτρων αλιευτικής διαχείρισης και αλιευτικών ενισχύσεων για ζημιές που έχουν προκαλέσει θαλάσσια θηλαστικά στοχεύει στον μετριασμό της άμεσης (σκόπιμες θανατώσεις) ή έμμεσης (θάνατοι λόγω εμπλοκής σε αλιευτικά εργαλεία) αρνητικής αλληλεπίδρασης αλιέων και θαλάσσιων θηλαστικών (MOFI,2009). </t>
  </si>
  <si>
    <t>LIFE Project Number 
LIFE05NAT/GR/000083 -LIFE PROJECT NAME 
“Monk seal and fisheries: Mitigating the conflict in Greek seas-ΜΟFI”(2009)</t>
  </si>
  <si>
    <t>Δράση μεταφοράς γνώσεων και ενημέρωσης στελεχών της Δασικής Υπηρεσίας και των Φορέων Διαχείρισης Προστατευόμενων Περιοχών σχετικά με την προστασία, διατήρηση και διαχείριση του Δασικού Πολλαπλασιαστικού Υλικού και την παραγωγή φυτών υψηλής γενετικής ποικιλότητας.</t>
  </si>
  <si>
    <t xml:space="preserve">400.000 ευρώ για πρόγραμμα 3 ετών. Ενδεικτικές Δράσεις:
-Συλλογές καρπών/σπερμάτων από αυτοφυή δασικά είδη (δένδρα ή/και θάμνους με αρωματική, φαρμακευτική και καλλωπιστική αξία) λαμβάνοντας υπόψη τις διεθνείς επιστημονικές προδιαγραφές 
-Δημιουργία πρωτοκόλλων συλλογής, καθαρισμού, αποθήκευσης, φύτρωσης σπερμάτων των αυτοφυών δασικών ειδών της χώρας 
-Πιλοτική ανάπτυξη αρτιβλάστων/φυταρίων στο φυτώριο ΙΜΔΟ, με παράλληλη αναβάθμιση των φυτωριακών εγκαταστάσεων υποδοχής 
-Έρευνα αγοράς και διερεύνηση της δυνατότητας λιανικής πώλησης αυτοφυών δασικών ειδών-διακίνησης φυτικού υλικού, στον ιδιωτικό ή και δημόσιο τομέα για μια σειρά εφαρμογών και δραστηριοτήτων στον τομέα της δασοκομίας, της προστασίας, της διατήρησης και διαχείρισης των δασών (δημόσιοι φορείς, εταιρείες, ΜΚΟ και ιδιώτες με ανταποδοτικά οφέλη)
-Επιδεικτικές Δράσεις και οργάνωση εκπαιδευτικών σεμιναρίων για επιμόρφωση στελεχών Φορέων Διαχείρισης Προστατευόμενων Περιοχών και Δασικής Υπηρεσίας
</t>
  </si>
  <si>
    <t>Ιντιτούτο Μεσογειακών &amp; Δασικών Οικοσυστημάτων (ΙΜΔΟ) - ΕΛΓΟ ΔΗΜΗΤΡΑ</t>
  </si>
  <si>
    <t xml:space="preserve">Η γνώση της αναπαραγωγικής βιολογίας των αυτοφυών δασικών ειδών είναι καθοριστικής σημασίας για τη διαχείριση των Δασικών Γενετικών Πόρων της χώρας μας και για τη χρήση τους σε ποικιλία δράσεων στο φυσικό και ανθρωπογενές περιβάλλον. Για τα ελληνικά δασικά είδη η διαθέσιμη γνώση σχετικά με την παραγωγή φυτών υψηλής γενετικής αξίας είναι πολύ περιορισμένη, όταν σε πολλές χώρες έχουν ήδη δημοσιευτεί εγχειρίδια συλλογής, καθαρισμού και φύτρωσης των σπερμάτων των αυτοφυών δασικών ειδών. Η έλλειψη πρωτοκόλλων και εγχειριδίων έχει ως αποτέλεσμα ή και αντανακλά τον περιορισμένο αριθμό των ελληνικών δασικών ειδών που χρησιμοποιούνται στις αναδασώσεις και διακινούνται από δημόσια και ιδιωτικά φυτώρια.
Στόχος της παρούσας πρότασης, είναι η μεταφορά της γνώσης για τη διατήρηση των δασικών γενετικών πόρων της Ελλάδας και η προώθηση της καινοτομίας στη γεωργία, τη δασοπονία και τις αγροτικές περιοχές μέσω επιδεικτικών δράσεων σχετικά με την προστασία, διατήρηση και διαχείριση του Δασικού Πολλαπλασιαστικού Υλικού και την παραγωγή φυτών υψηλής γενετικής ποικιλότητας. Επιπλέον συλλογές σπερμάτων/καρπών από αυτοφυή δασικά είδη αναμένεται να συμβάλλουν στη διατήρηση των δασικών γενετικών πόρων των δασικών οικοτόπων της Ελλάδας. Επιπρόσθετα, η προώθηση της παραγωγής αυτοφυών δασικών ειδών θα ενισχύσει την αγροτική και κτηνοτροφική παραγωγής μέσω των αγροδασοπονικών συστημάτων και της κατασκευής φυτοφρακτών, συμβάλλοντας με αυτόν τον τρόπο στη δημιουργία ενός ισχυρού, ανταγωνιστικού αγροδιατροφικού συστήματος).
Με την υλοποίηση της προτεινόμενης δράσης αναμένεται η μέγιστη συμβολή της εφαρμοσμένης έρευνας:
α) στην ενημέρωση για την προστασία και διατήρηση της βιοποικιλότητας και των Δασικών Γενετικών Πόρων που προέρχονται από Δασικούς οικότοπους καθώς και στην προώθηση και αύξηση του αριθμού των ελληνικών αυτοφυών ειδών που χρησιμοποιούνται σήμερα σε πλήθος περιβαλλοντικών δράσεων (π.χ. αποκαταστάσεις, αστικό πράσινο, παρεμβάσεις στο αγροτικό τοπίο κ.λπ) και
β) η αύξηση της γνώσης των στελεχών των φορέων που διαχειρίζονται τις προστατευόμενες περιοχές της Ελλάδας σε θέματα συλλογής, διατήρησης και παραγωγή φυτών υψηλής γενετικής ποικιλότητας.
</t>
  </si>
  <si>
    <t>Το έργο «ForestSeeds» «Εκπόνηση σχεδίων Ερευνητικών &amp; Τεχνολογικών Αναπτυξιακών Έργων Καινοτομίας (ΑγροΕΤΑΚ)» που υλοποιήθηκε στο ΙΜΔΟ, πραγματοποίησε την πιλοτική παραγωγή φυτών μεγάλης γενετικής ποικιλότητας για 10 ελληνικά είδη, μέσω της ανάπτυξης συστηματικοποιημένων διαδικασιών (πρωτοκόλλων, εγχειριδίων) και τη διάδοση της τεχνογνωσίας αυτής σε παραγωγικούς φορείς στον δημόσιο και ιδιωτικό τομέα.</t>
  </si>
  <si>
    <t>Μελέτη και χαρτογράφηση των κυρίαρχων δασικών ειδών στους δασικούς τύπους οικοτόπων προτεραιότητας και εκτίμηση της επίδρασης της κλιματικής μεταβολής.</t>
  </si>
  <si>
    <t xml:space="preserve">250.000 ευρώ για πρόγραμμα 5 ετών για κάθε δασικό οικότοπο προτεραιότητας σε μία περιοχή εξάπλωσής του. Σύνολο 250.000 * 5 = 1.250.000 ευρώ. </t>
  </si>
  <si>
    <t>ΙΜΔΟ - ΕΛΓΟ ΔΗΜΗΤΡΑ</t>
  </si>
  <si>
    <t xml:space="preserve">Η υφιστάμενη χαρτογράφηση των δασικών τύπων οικοτόπων περιέχει πληροφορία μόνο για τα όρια του οικότοπου και όχι για την εξάπλωση δασικών ειδών που χαρακτηρίζουν κάθε οικότοπο. Υπάρχει ανάγκη να καταγραφεί η εξαπλωσή τους και να μελετηθεί ο βαθμός διατήρησης τους ώστε να σχεδιάζονται τα κατάλληλα διαχειριστικά μέτρα. Η κλιματική αλλαγή επιτάσσει ακόμα περισσότερο την ανάγκη μελέτης της συμπεριφοράς αυτών των δασικών ειδών, ώστε να προβλεφθεί η επίδραση της σε αυτά και να σχεδιαστούν κατάλληλα μέτρα προσαρμογής. Ενδεικτικές δράσεις αφορούν στην χαρτογράφηση της εξάπλωσης των δασικών ειδών, αποτύπωση της δομής τους, διερέυνηση της επίδρασης βιοτικών και αβιοτικών παραμέτρων στη φυσιολογία τους, τη δομή και την εξαπλωσή τους, δημιουργία μοντέλων προσομοίωσης επίδρασης της κλιματικής αλλάγής. Η δράση αυτή θα συμβάλλει στην εκτίμηση της συνδεσιμότητας των δασικών ειδών στις προστατευόμενες περιοχές Natura και στη διερευνηση της ανάγκης δημιουργίας οικολογικών διαδρόμων. </t>
  </si>
  <si>
    <t xml:space="preserve">Δράσεις ενημέρωσης και ευαισθητοποίησης του κοινού για την ανάγκη προστασίας και διατήρησης των 'παράκτιων αμμοθινών με είδη Κέδρων' που αποτελούν οικότοπο προτεραιότητας (κωδικός 2250*) σύμφωνα με την Οδηγία των Οικοτόπων (92/43 ΕΟΚ). </t>
  </si>
  <si>
    <t>50000 Μέσο ετήσιο κόστος= 50.000</t>
  </si>
  <si>
    <t>ΦΔ  Προστατευό-μενων Περιοχών Κυκλάδων - ΙΜΔΟ/ΕΛΓΟ ΔΗΜΗΤΡΑ</t>
  </si>
  <si>
    <t>Ο οικότοπος προτεραιότητας δέχεται ανθρωπογενείς (οικιστική ανάπτυξη, τουρισμός, πυρκαγιές) και άλλες φυσικές πιέσεις, πχ. βόσκηση και έλλειψη φυσικής αναγέννησης, με αποτέλεσμα την ουσιαστική απειλή του (Φουρναράκη &amp; συν. 2013) στις τουριστικά αναπτυγμένες περιοχές (Ν. Αιγαίο). Στο πλαίσιο του προγράμματος LIFE  εφαρμόσθηκαν δράσεις προστασίας και ευαισθητοποίησης του κοινού για την αποκατάσταση και την μακροχρόνια προστασία του οικοτόπου στην Κρήτη (Ρεμούνδου &amp; συν. 2013). Ανάλογες προσπάθεις ευαισθητοποίησης προτείνονται για τις Κυκλάδες σε συνεργασία με τις Δ/νσεις Εκπαίδευσης, ΟΤΑ και λοιπούς τοπικούς φορείς.</t>
  </si>
  <si>
    <r>
      <t xml:space="preserve">Φουρναράκη Χ., Μαρκάκη Ε., Γώτσιου Π., Κοκκινάκη Α., Θάνος Κ. 2013. Εκτός τόπου Διατήρηση και πολλαπλασιασμός των θεμελιωδών ειδών. Actions for the Conservation of Coastal Dunes with </t>
    </r>
    <r>
      <rPr>
        <i/>
        <sz val="11"/>
        <color theme="1"/>
        <rFont val="Calibri"/>
        <family val="2"/>
        <charset val="161"/>
        <scheme val="minor"/>
      </rPr>
      <t>Juniperus</t>
    </r>
    <r>
      <rPr>
        <sz val="11"/>
        <color theme="1"/>
        <rFont val="Calibri"/>
        <family val="2"/>
        <charset val="161"/>
        <scheme val="minor"/>
      </rPr>
      <t xml:space="preserve"> spp. in Crete and S. Aegean (Greece), LIFE07NAT/GR/000296, Δράση C8 Παραδοτέο C82, Τελική Αναφορά, 126 p.                                                                                 Ρεμούνδου Η., Ghosn D., Καζάκης Γ.  2013. Αμμοθίνες με κέδρα στην Ελλάδα. Οδηγός για εκπαιδευτικούς της Α’Βάθμιας και Β’Βάθμιας εκπαίδευσης. Δράση D.3 Εκστρατεία περιβαλλοντικής εκπαίδευσης, Actions for the Conservation of Coastal Dunes with </t>
    </r>
    <r>
      <rPr>
        <i/>
        <sz val="11"/>
        <color theme="1"/>
        <rFont val="Calibri"/>
        <family val="2"/>
        <charset val="161"/>
        <scheme val="minor"/>
      </rPr>
      <t>Juniperus</t>
    </r>
    <r>
      <rPr>
        <sz val="11"/>
        <color theme="1"/>
        <rFont val="Calibri"/>
        <family val="2"/>
        <charset val="161"/>
        <scheme val="minor"/>
      </rPr>
      <t xml:space="preserve"> spp. in Crete and S. Aegean (Greece), LIFE07NAT/GR/000296, 63 p.</t>
    </r>
  </si>
  <si>
    <r>
      <t xml:space="preserve">Δράσεις </t>
    </r>
    <r>
      <rPr>
        <i/>
        <sz val="10"/>
        <color rgb="FF000000"/>
        <rFont val="Trebuchet MS"/>
        <family val="2"/>
        <charset val="161"/>
      </rPr>
      <t>ex-situ</t>
    </r>
    <r>
      <rPr>
        <sz val="10"/>
        <color rgb="FF000000"/>
        <rFont val="Trebuchet MS"/>
        <family val="2"/>
      </rPr>
      <t xml:space="preserve"> διατήρησης του δενδρόκεδου (</t>
    </r>
    <r>
      <rPr>
        <i/>
        <sz val="10"/>
        <color rgb="FF000000"/>
        <rFont val="Trebuchet MS"/>
        <family val="2"/>
        <charset val="161"/>
      </rPr>
      <t>Juniperus drupacea</t>
    </r>
    <r>
      <rPr>
        <sz val="10"/>
        <color rgb="FF000000"/>
        <rFont val="Trebuchet MS"/>
        <family val="2"/>
      </rPr>
      <t xml:space="preserve"> Labill.) για τον εμπλουτισμό και την αποκατάσταση του οικότοπου προτεραιότητας 9560* σε περίπτωση δασικής πυρκαγιάς ή άλλης διαταραχής/υποβάθμισης του οικοτόπου. </t>
    </r>
  </si>
  <si>
    <t>150000 Μέσο ετήσιο κόστος 50000 Χ 3 έτη (τουλάχιστον)= 150.000</t>
  </si>
  <si>
    <t>ΦΔ Πάρνωνα, Μουστού, Μαινάλου και Μονεμβασίας- ΙΜΔΟ/ΕΛΓΟ ΔΗΜΗΤΡΑ</t>
  </si>
  <si>
    <r>
      <t xml:space="preserve">Το είδος </t>
    </r>
    <r>
      <rPr>
        <i/>
        <sz val="12"/>
        <color theme="1"/>
        <rFont val="Calibri"/>
        <family val="2"/>
        <charset val="161"/>
        <scheme val="minor"/>
      </rPr>
      <t>J. drupacea</t>
    </r>
    <r>
      <rPr>
        <sz val="12"/>
        <color theme="1"/>
        <rFont val="Calibri"/>
        <family val="2"/>
        <scheme val="minor"/>
      </rPr>
      <t xml:space="preserve"> (δενδρόκεδρος) προστατεύεται από το ΠΔ 67/1981 σε εθνικό επίπεδο, κατατάσσεται από την IUCN (Gargner 2013) ως απειλούμενο-στην κατηγορία χαμηλού κινδύνου (LC), απαντάται όμως στην Ευρώπη αποκλειστικά στην Πελοπόννησο (Tan &amp; Iatrou 2001;  Bergmeier 2002). Τα τελευταία χρόνια, εκτός από την πίεση για την αλλαγή της χρήσης γης, τη βόσκηση και λοιπές ανθρώπινες επεμβάσεις (π.χ. ξύλευση) παρατηρείται η αύξηση της εκδήλωσης των δασικών πυρκαγιών σε ορεινά  οικοσυστήματα. Επισημαίνεται η απουσία δημοσιευμένων στοιχείων για την αναπαραγωγική βιολογία και τη  φυτρωτική συμπεριφορά του δενδρόκεδρου, με επακόλουθες αρνητικές συνέπειες σε περίπτωση δυνητικής αναγκαιότητας για αποκατάσταση του οικοτόπου προτεραιότητας. Στα πλαίσια δύο παλαιότερων έργων LIFE (Φουρναράκη &amp; συν. 2013; Μέρου &amp; Βαρσάμης 2017) παρουσιάζονται ερευνητικές προσεγγίσεις για την </t>
    </r>
    <r>
      <rPr>
        <i/>
        <sz val="12"/>
        <color theme="1"/>
        <rFont val="Calibri"/>
        <family val="2"/>
        <charset val="161"/>
        <scheme val="minor"/>
      </rPr>
      <t>in situ</t>
    </r>
    <r>
      <rPr>
        <sz val="12"/>
        <color theme="1"/>
        <rFont val="Calibri"/>
        <family val="2"/>
        <scheme val="minor"/>
      </rPr>
      <t xml:space="preserve"> διατήρηση σε άλλα </t>
    </r>
    <r>
      <rPr>
        <i/>
        <sz val="12"/>
        <color theme="1"/>
        <rFont val="Calibri"/>
        <family val="2"/>
        <charset val="161"/>
        <scheme val="minor"/>
      </rPr>
      <t>Juniperus</t>
    </r>
    <r>
      <rPr>
        <sz val="12"/>
        <color theme="1"/>
        <rFont val="Calibri"/>
        <family val="2"/>
        <scheme val="minor"/>
      </rPr>
      <t xml:space="preserve"> spp. Λαμβάνοντας υπόψη την απουσία τεκμηριωμένης γνώσης σε θέματα αναπαραγωγικής βιολογίας-οικολογίας και τεχνολογίας καρπών/σπερμάτων για τον δενδρόκεδρο, θεωρούμε ότι το παρόν Μέτρο θα συμβάλλει στη βελτίωση της γνωστικής βάσης σχετικά µε τη βιοποικιλότητα και τη συσχέτιση της γνώσης αυτής με την Εθνική Στρατηγική για τα Δάση (ΦΕΚ 5351/28-11-2018), στην κατεύθυνση του μετριασμού των επιπτώσεων της κλιματικής αλλαγής.
</t>
    </r>
  </si>
  <si>
    <r>
      <t xml:space="preserve">Gardner M. 2013. </t>
    </r>
    <r>
      <rPr>
        <i/>
        <sz val="11"/>
        <color theme="1"/>
        <rFont val="Calibri"/>
        <family val="2"/>
        <charset val="161"/>
        <scheme val="minor"/>
      </rPr>
      <t>Juniperus drupacea</t>
    </r>
    <r>
      <rPr>
        <sz val="11"/>
        <color theme="1"/>
        <rFont val="Calibri"/>
        <family val="2"/>
        <charset val="161"/>
        <scheme val="minor"/>
      </rPr>
      <t xml:space="preserve">. The IUCN Red List of Threatened Species 2013: e.T30311A2792553. http://dx.doi.org/10.2305/IUCN.UK.2013-1.RLTS.T30311A2792553.en. Downloaded on 20 March 2019.                                                                 Μέρου Θ., Βαρσάμης Γ. 2017. Αποκατάσταση και διατήρηση του τύπου οικοτόπου προτε-ραιότητας *9562 των Ελληνικών δασών αρκεύθου στο Εθνικό Πάρκο Πρεσπών. Έργο LIFE12 NAT/GR/539--JunEx: Δράση C.3: Τελική έκθεση. ΤΕΙ Αν. Μακεδονίας-Θράκης 18 p.                                      Bergmeier E. 2002. Plant communities and habitat differentiation in the Mediterranean coniferous woodlands of Mt. Parnon (Greece). Folia Geobotanica 37:309-331.                                                                 Tan K., Iatrou G. 2001. Endemic Plants of Greece: The Peloponnese. Gad Publishers Ltd., Copenhagen                                                          Φουρναράκη Χ., Μαρκάκη Ε., Γώτσιου Π., Κοκκινάκη Α., Θάνος Κ. (2013) Εκτός τόπου Διατήρηση και πολλαπλασιασμός των θεμελιωδών ειδών. Actions for the Conservation of Coastal Dunes with Juniperus spp. in Crete and S. Aegean (Greece), LIFE07NAT/GR/000296, Δράση C8 Παραδοτέο C82, Τελική Αναφορά, 126 p.      </t>
    </r>
  </si>
  <si>
    <r>
      <t>Παρακολούθηση του φαινομένου της πληροκαρπίας στον ΕΔ Πάρνηθας με στόχο τη συλλογή άριστης ποιότητας σπερμάτων (σπόρων) για την παραγωγή φυταρίων για την αποκατάσταση του καμένου (2007) δάσους κεφαλληνιακής ελάτης (</t>
    </r>
    <r>
      <rPr>
        <i/>
        <sz val="10"/>
        <color rgb="FF000000"/>
        <rFont val="Trebuchet MS"/>
        <family val="2"/>
        <charset val="161"/>
      </rPr>
      <t>Abies cephalonica</t>
    </r>
    <r>
      <rPr>
        <sz val="10"/>
        <color rgb="FF000000"/>
        <rFont val="Trebuchet MS"/>
        <family val="2"/>
      </rPr>
      <t>)</t>
    </r>
  </si>
  <si>
    <t>30000  Μέσο ετήσιο κόστος= 30.000</t>
  </si>
  <si>
    <t>ΦΔ Εθνικού Δρυμού Πάρνηθας - ΙΜΔΟ/ΕΛΓΟ ΔΗΜΗΤΡΑ</t>
  </si>
  <si>
    <t>Η αναγκαιότητα υλοποίησης του μετρου τεκμηριώνεται στην Τελική έκθεση του προγράμματος "Συμβολή στη μεταπυρική διαχείριση του Εθνικού Δρυμού Πάρνηθας" (2012-2015). Πρόσφατα τεκμηριώθηκε (Daskalakou et al. 2018) ότι  ο αριθμός των φαινομενικά πλήρων σπερμάτων ανά κώνο και το ποσοστό των  βιώσιμων και φυτρώσιμων σπερμάτων ανά κώνο είναι συγκριτικά καλύτερα το έτος πληροκαρπίας (2015), ως προς τα άλλα 2 έτη συλλογών (2013, 2014).</t>
  </si>
  <si>
    <r>
      <t>Daskalakou EN, Koutsovoulou K, Mavroeidi L, Tsiamitas C, Kafali E, Radaiou P-E, Ganatsas P, Thanos CA (2018). Interannual variability of germination and cone/seed morphometric characteristics in the endemic Grecian fir (</t>
    </r>
    <r>
      <rPr>
        <i/>
        <sz val="11"/>
        <color theme="1"/>
        <rFont val="Calibri"/>
        <family val="2"/>
        <charset val="161"/>
        <scheme val="minor"/>
      </rPr>
      <t>Abies cephalonica</t>
    </r>
    <r>
      <rPr>
        <sz val="11"/>
        <color theme="1"/>
        <rFont val="Calibri"/>
        <family val="2"/>
        <charset val="161"/>
        <scheme val="minor"/>
      </rPr>
      <t>) over an 8-year-long study. Seed Science Research, 28: 24-33.                           Δασκαλάκου ΕΝ, Κουτσοβούλου Κ, Σκουτέρη Α, Ιωαννίδης Κ, Γκούμα Β, Παϊταρίδου Δ, Γκανάτσας Π, Θάνος ΚΑ (2015). Συμβολή στη μεταπυρική διαχείριση του Εθνικού Δρυμού Πάρνηθας, Τελική Τεχνική Έκθεση. Ινστιτούτο Μεσογειακών Δασικών Οικοσυστημάτων. Ειδική Γραμματεία Δασών, Γενική Δ/νση Ανάπτυξης &amp; Προστασίας Δασών &amp; ΦΠ, ΥΠΕΚΑ-Πράσινο Ταμείο (2012-2015),  Αθήνα,  σελ. 76.</t>
    </r>
  </si>
  <si>
    <r>
      <t>Αξιολόγηση της επιτυχίας των αναδασώσεων στην προσπάθεια αποκατάστασης του καμένου (2007) δάσους κεφαλληνιακής ελάτης (</t>
    </r>
    <r>
      <rPr>
        <i/>
        <sz val="10"/>
        <color rgb="FF000000"/>
        <rFont val="Trebuchet MS"/>
        <family val="2"/>
        <charset val="161"/>
      </rPr>
      <t>Abies cephalonica</t>
    </r>
    <r>
      <rPr>
        <sz val="10"/>
        <color rgb="FF000000"/>
        <rFont val="Trebuchet MS"/>
        <family val="2"/>
      </rPr>
      <t>) στον ΕΔ Πάρνηθας.</t>
    </r>
  </si>
  <si>
    <t>Η αναγκαιότητα υλοποίησης του μετρου τεκμηριώνεται στην Τελική έκθεση του προγράμματος "Συμβολή στη μεταπυρική διαχείριση του Εθνικού Δρυμού Πάρνηθας" (2012-2015)</t>
  </si>
  <si>
    <t>Δασκαλάκου ΕΝ, Κουτσοβούλου Κ, Σκουτέρη Α, Ιωαννίδης Κ, Γκούμα Β, Παϊταρίδου Δ, Γκανάτσας Π, Θάνος ΚΑ (2015). Συμβολή στη μεταπυρική διαχείριση του Εθνικού Δρυμού Πάρνηθας, Τελική Τεχνική Έκθεση. Ινστιτούτο Μεσογειακών Δασικών Οικοσυστημάτων. Ειδική Γραμματεία Δασών, Γενική Δ/νση Ανάπτυξης &amp; Προστασίας Δασών &amp; ΦΠ, ΥΠΕΚΑ-Πράσινο Ταμείο (2012-2015),  Αθήνα,  σελ. 76.</t>
  </si>
  <si>
    <r>
      <t>Διαχείριση του πληθυσμού των κόκκινων ελαφιών (</t>
    </r>
    <r>
      <rPr>
        <i/>
        <sz val="10"/>
        <color rgb="FF000000"/>
        <rFont val="Trebuchet MS"/>
        <family val="2"/>
        <charset val="161"/>
      </rPr>
      <t>Cervus elaphus</t>
    </r>
    <r>
      <rPr>
        <sz val="10"/>
        <color rgb="FF000000"/>
        <rFont val="Trebuchet MS"/>
        <family val="2"/>
      </rPr>
      <t>) στον ΕΔ Πάρνηθας, σύμφωνα με την βοσκοϊκανότητά του, με στόχο τη βελτίωση των μικροπεριβαλλοντικών συνθηκών για την επιτυχία των αναδασώσεων και της μεταπυρικής αποκατάστασης.</t>
    </r>
  </si>
  <si>
    <t>ΦΔ Εθνικού Δρυμού Πάρνηθας- ΙΜΔΟ/ΕΛΓΟ ΔΗΜΗΤΡΑ</t>
  </si>
  <si>
    <t xml:space="preserve">Βιώσιμη διαχείριση του φυτικού κεφαλαίου του Τυμφρηστού και  μακροχρόνια διατήρηση και βελτίωση της κατάστασης διατήρησης, μέσω των Μικρο-Αποθεμάτων Φυτών (ΜΑΦ, Plant Micro-Reserves). </t>
  </si>
  <si>
    <t>ΦΔ Εθνικού Δρυμού Οίτης, Κοιλάδας Σπερχειού και Μαλιακού Κόλπου- ΙΜΔΟ/ΕΛΓΟ ΔΗΜΗΤΡΑ</t>
  </si>
  <si>
    <r>
      <t xml:space="preserve">Έμφαση δίδεται στο στενοενδημικό είδος του Τυμφρηστού </t>
    </r>
    <r>
      <rPr>
        <i/>
        <sz val="12"/>
        <color theme="1"/>
        <rFont val="Times New Roman"/>
        <family val="1"/>
        <charset val="161"/>
      </rPr>
      <t>Centaurea princeps</t>
    </r>
    <r>
      <rPr>
        <sz val="12"/>
        <color theme="1"/>
        <rFont val="Times New Roman"/>
        <family val="1"/>
        <charset val="161"/>
      </rPr>
      <t xml:space="preserve">, είδος που είναι γνωστό σε λίγες θέσεις του ορεινού όγκου και θεωρείται απειλούμενο (Delipetrou &amp; Bazos 2011) με τον χαρακτηρισμό Κινδυνεύον (EN). Οι πληθυσμοί του απειλούνται κυρίως από τη βόσκηση και οι περιοχές που απαντά δεν υφίστανται καμιά διαχείριση με σκοπό την προστασία του είδους. Εκτός από το προαναφερθέν είδος, η ζώνη των ψηλότερων κορυφών του ορεινού όγκου (Βελούχι, Συμπεθεριακό, Άνεμος, Κουμπί) φιλοξενούν αξιόλογο αριθμό φυτών με ιδιαίτερη φυτογεωγραφική αξία ή αξία διατήρησης, όπως - για παράδειγμα - τα είδη </t>
    </r>
    <r>
      <rPr>
        <i/>
        <sz val="12"/>
        <color theme="1"/>
        <rFont val="Times New Roman"/>
        <family val="1"/>
        <charset val="161"/>
      </rPr>
      <t>Thymus hartvigii, Allium phthioticum, Asperula oetaea, Hypericum tymphresteum</t>
    </r>
    <r>
      <rPr>
        <sz val="12"/>
        <color theme="1"/>
        <rFont val="Times New Roman"/>
        <family val="1"/>
        <charset val="161"/>
      </rPr>
      <t xml:space="preserve"> κ.α. Στην Ελλάδα η προσέγγιση των Μικρο-Αποθεμάτων Φυτών έχει ήδη εφαρμοστεί με επιτυχία κατά την υλοποίηση του Προγράμματος LIFE CRETAPLANT http://cretaplant.biol.uoa.gr/ (LIFE04NAT_GR_000104), όπου στο Νομό Χανίων εγκαταστάθηκαν Μικρο-Αποθέματα Φυτών για  έξι φυτικά είδη και έναν οικότοπο προτεραιότητας.  </t>
    </r>
  </si>
  <si>
    <t xml:space="preserve">CRETAPLANT http://cretaplant.biol.uoa.gr/, Downloaded on 21 March 2019                                                                  Delipetrou, P. &amp; Bazos, I. 2011. Centaurea princeps. The IUCN Red List of Threatened Species 2011: e.T162425A5589676. http://dx.doi.org/10.2305/IUCN.UK.2011-1.RLTS.T162425A5589676.en. </t>
  </si>
  <si>
    <r>
      <t xml:space="preserve">Δράσεις </t>
    </r>
    <r>
      <rPr>
        <i/>
        <sz val="10"/>
        <color rgb="FF000000"/>
        <rFont val="Trebuchet MS"/>
        <family val="2"/>
        <charset val="161"/>
      </rPr>
      <t>in-situ</t>
    </r>
    <r>
      <rPr>
        <sz val="10"/>
        <color rgb="FF000000"/>
        <rFont val="Trebuchet MS"/>
        <family val="2"/>
      </rPr>
      <t xml:space="preserve"> και </t>
    </r>
    <r>
      <rPr>
        <i/>
        <sz val="10"/>
        <color rgb="FF000000"/>
        <rFont val="Trebuchet MS"/>
        <family val="2"/>
        <charset val="161"/>
      </rPr>
      <t>ex situ</t>
    </r>
    <r>
      <rPr>
        <sz val="10"/>
        <color rgb="FF000000"/>
        <rFont val="Trebuchet MS"/>
        <family val="2"/>
      </rPr>
      <t xml:space="preserve"> διατήρησης της υγράμβαρης (</t>
    </r>
    <r>
      <rPr>
        <i/>
        <sz val="10"/>
        <color rgb="FF000000"/>
        <rFont val="Trebuchet MS"/>
        <family val="2"/>
        <charset val="161"/>
      </rPr>
      <t>Liquidambar orientalis</t>
    </r>
    <r>
      <rPr>
        <sz val="10"/>
        <color rgb="FF000000"/>
        <rFont val="Trebuchet MS"/>
        <family val="2"/>
      </rPr>
      <t xml:space="preserve">) στη Ρόδο, για τον εμπλουτισμό και τη βελτίωση του οικότοπου  92C0                                       </t>
    </r>
  </si>
  <si>
    <t>ΦΔ  Προστατευό-μενων Περιοχών Δωδεκανήσου- ΙΜΔΟ/ΕΛΓΟ ΔΗΜΗΤΡΑ</t>
  </si>
  <si>
    <r>
      <t xml:space="preserve">Το είδος Liquidambar orientalis χαρακτηρίζεται ως Κινδυνεύον (ΕΝ) σε παγκόσμιο επίπεδο και Κρισίμως Κινδυνεύον (CR) στην Ευρώπη (Rivers et al 2017). Γεωγραφική εξάπλωση Ρόδος και Τουρκιία (Alan et al 2003). Η αειφορική διαχείριση και προστασία του οικότοπου 92C0 συνδέεται άμεσα και με την παρουσία της πεταλούδας της Ρόδου (Petanidou et al 1991) </t>
    </r>
    <r>
      <rPr>
        <i/>
        <sz val="12"/>
        <color theme="1"/>
        <rFont val="Calibri"/>
        <family val="2"/>
        <charset val="161"/>
        <scheme val="minor"/>
      </rPr>
      <t>Euplagia quadripunctaria</t>
    </r>
    <r>
      <rPr>
        <sz val="12"/>
        <color theme="1"/>
        <rFont val="Calibri"/>
        <family val="2"/>
        <scheme val="minor"/>
      </rPr>
      <t xml:space="preserve"> (Poda, 1761) [Lepidoptera, Noctuoidea, Erebidae, Arctiinae, Arctiini, Callimorphina]</t>
    </r>
  </si>
  <si>
    <r>
      <t>Alan M., Z. Kaya. 2003. EUFORGEN Technical Guidelines for genetic conservation and use for oriental sweet gum (Liquidambar orientalis). International Plant Genetic Resources Institute, Rome, Italy.6 pages.                                                                           Rivers, M.C., Beech, E. &amp; Barstow, M. 2017. </t>
    </r>
    <r>
      <rPr>
        <i/>
        <sz val="11"/>
        <color theme="1"/>
        <rFont val="Calibri"/>
        <family val="2"/>
        <charset val="161"/>
      </rPr>
      <t>Liquidambar orientalis</t>
    </r>
    <r>
      <rPr>
        <sz val="11"/>
        <color theme="1"/>
        <rFont val="Calibri"/>
        <family val="2"/>
        <charset val="161"/>
      </rPr>
      <t>. </t>
    </r>
    <r>
      <rPr>
        <i/>
        <sz val="11"/>
        <color theme="1"/>
        <rFont val="Calibri"/>
        <family val="2"/>
        <charset val="161"/>
      </rPr>
      <t>The IUCN Red List of Threatened Species</t>
    </r>
    <r>
      <rPr>
        <sz val="11"/>
        <color theme="1"/>
        <rFont val="Calibri"/>
        <family val="2"/>
        <charset val="161"/>
      </rPr>
      <t> 2017: e.T62556A115744613. Downloaded on 21 March 2019. 
Petanidou T.,  Vokou D.,  Margaris N.S.1991.</t>
    </r>
    <r>
      <rPr>
        <i/>
        <sz val="11"/>
        <color theme="1"/>
        <rFont val="Calibri"/>
        <family val="2"/>
        <charset val="161"/>
      </rPr>
      <t xml:space="preserve"> Panaxia quadripunctaria</t>
    </r>
    <r>
      <rPr>
        <sz val="11"/>
        <color theme="1"/>
        <rFont val="Calibri"/>
        <family val="2"/>
        <charset val="161"/>
      </rPr>
      <t xml:space="preserve"> in the highly touristic Valley of Butterflies (Rhodes, Greece): conservation problems and remedies. Ambio 20: 124-128
</t>
    </r>
  </si>
  <si>
    <r>
      <rPr>
        <i/>
        <sz val="10"/>
        <color rgb="FF000000"/>
        <rFont val="Trebuchet MS"/>
        <family val="2"/>
        <charset val="161"/>
      </rPr>
      <t>Εx situ</t>
    </r>
    <r>
      <rPr>
        <sz val="10"/>
        <color rgb="FF000000"/>
        <rFont val="Trebuchet MS"/>
        <family val="2"/>
      </rPr>
      <t xml:space="preserve"> διατήρηση ορο-Μεσογειακών πευκοδασών (Pinus heldreichii ή P peuce) υψηλών περιοχών οικότοπου  95A0                                                                                                                 </t>
    </r>
  </si>
  <si>
    <t>100000 Μέσο ετήσιο κόστος   50.000 X 2 έτη (τουλάχιστον) =100.000</t>
  </si>
  <si>
    <t xml:space="preserve"> ΦΔ Εθνικού Πάρκου Βόρειας Πίνδου- ΙΜΔΟ/ΕΛΓΟ ΔΗΜΗΤΡΑ</t>
  </si>
  <si>
    <r>
      <t xml:space="preserve">Το είδος </t>
    </r>
    <r>
      <rPr>
        <i/>
        <sz val="10"/>
        <color rgb="FF000000"/>
        <rFont val="Trebuchet MS"/>
        <family val="2"/>
        <charset val="161"/>
      </rPr>
      <t>Pinus heldreichii</t>
    </r>
    <r>
      <rPr>
        <sz val="10"/>
        <color rgb="FF000000"/>
        <rFont val="Trebuchet MS"/>
        <family val="2"/>
      </rPr>
      <t xml:space="preserve"> κατατάσσεται από την IUCN ως απειλούμενο-στην κατηγορία χαμηλού κινδύνου (LC) (Vendramin et al 2008), Τα τελευταία χρόνια, εκτός από την πίεση για την αλλαγή της χρήσης γης, τη βόσκηση και λοιπές ανθρώπινες επεμβάσεις, π.χ. ξύλευση, ορεινός τουρισμός κ.λπ (Caković et al. 2017), παρατηρείται η αύξηση της εκδήλωσης των δασικών πυρκαγιών σε ορεινά  οικοσυστήματα. Επισημαίνεται η απουσία δημοσιευμένων στοιχείων για την αναπαραγωγική βιολογία και τη  φυτρωτική συμπεριφορά του είδους  από ελληνικούς πληθυσμούς, με επακόλουθες αρνητικές συνέπειες σε περίπτωση δυνητικής αναγκαιότητας για αποκατάσταση του οικοτόπου 9540. Το προτεινόμενο Μέτρο θα συμβάλλει στη βελτίωση της γνωστικής βάσης σχετικά µε τη βιοποικιλότητα και τη συσχέτιση της γνώσης αυτής με την Εθνική Στρατηγική για τα Δάση (ΦΕΚ 5351/28-11-2018), στην κατεύθυνση του μετριασμού των επιπτώσεων της κλιματικής αλλαγής.</t>
    </r>
  </si>
  <si>
    <t>Vendramin G.G., Fineschi S. and Fady B. 2008. EUFORGEN Technical Guidelines for genetic conservation and use for Bosnian pine (Pinus heldreichii). Bioversity International, Rome, Italy. 6 pages.                                                                                                                         Caković, D., Gargano, D., Matevski, V. &amp; Shuka, L. 2017. Pinus heldreichii. The IUCN Red List of Threatened Species 2017: e.T42368A95725658. http://dx.doi.org/10.2305/IUCN.UK.2017-2.RLTS.T42368A95725658.en. Downloaded on 22 March 2019.</t>
  </si>
  <si>
    <r>
      <t>Ενίσχυση της φυσικής αναγέννησης</t>
    </r>
    <r>
      <rPr>
        <i/>
        <sz val="10"/>
        <color rgb="FF000000"/>
        <rFont val="Trebuchet MS"/>
        <family val="2"/>
        <charset val="161"/>
      </rPr>
      <t xml:space="preserve"> Pinus pinea</t>
    </r>
    <r>
      <rPr>
        <sz val="10"/>
        <color rgb="FF000000"/>
        <rFont val="Trebuchet MS"/>
        <family val="2"/>
      </rPr>
      <t xml:space="preserve"> στις περιοχές οικότοπου  9540                                                                                                                                                                                                        </t>
    </r>
  </si>
  <si>
    <t>100000 Μέσο ετήσιο κόστος 50.000 X 2 έτη (τουλάχιστον) =100.000</t>
  </si>
  <si>
    <t xml:space="preserve"> ΦΔ Εθνικού Πάρκου Σχινιά – Μαραθώνα, Υμηττού &amp; ΝΑ Αττικής- ΙΜΔΟ/ΕΛΓΟ ΔΗΜΗΤΡΑ</t>
  </si>
  <si>
    <r>
      <t xml:space="preserve">Στο είδος </t>
    </r>
    <r>
      <rPr>
        <i/>
        <sz val="10"/>
        <color rgb="FF000000"/>
        <rFont val="Trebuchet MS"/>
        <family val="2"/>
        <charset val="161"/>
      </rPr>
      <t xml:space="preserve">P. halepensis </t>
    </r>
    <r>
      <rPr>
        <sz val="10"/>
        <color rgb="FF000000"/>
        <rFont val="Trebuchet MS"/>
        <family val="2"/>
      </rPr>
      <t>παρατηρείται μεγαλύτερο τάχος αύξησης και αυξημένη παραγωγή σπερμάτων  συγκριτικά με  την κουκουναριά</t>
    </r>
    <r>
      <rPr>
        <i/>
        <sz val="10"/>
        <color rgb="FF000000"/>
        <rFont val="Trebuchet MS"/>
        <family val="2"/>
        <charset val="161"/>
      </rPr>
      <t xml:space="preserve"> (P. pinea), </t>
    </r>
    <r>
      <rPr>
        <sz val="10"/>
        <color rgb="FF000000"/>
        <rFont val="Trebuchet MS"/>
        <family val="2"/>
      </rPr>
      <t>παράγοντες που ευνούν την επικράτηση της χαλεπίου στη Στροφυλιά (Ganatsas &amp; Thanasis 2009)</t>
    </r>
  </si>
  <si>
    <r>
      <t xml:space="preserve">Ganatsas, P. &amp; Thanasis, G. (2009) </t>
    </r>
    <r>
      <rPr>
        <i/>
        <sz val="11"/>
        <color rgb="FF000000"/>
        <rFont val="Calibri"/>
        <family val="2"/>
        <charset val="161"/>
      </rPr>
      <t>Pinus halepensis</t>
    </r>
    <r>
      <rPr>
        <sz val="11"/>
        <color rgb="FF000000"/>
        <rFont val="Calibri"/>
        <family val="2"/>
        <charset val="161"/>
      </rPr>
      <t xml:space="preserve"> invasion in </t>
    </r>
    <r>
      <rPr>
        <i/>
        <sz val="11"/>
        <color rgb="FF000000"/>
        <rFont val="Calibri"/>
        <family val="2"/>
        <charset val="161"/>
      </rPr>
      <t>Pinus pinea</t>
    </r>
    <r>
      <rPr>
        <sz val="11"/>
        <color rgb="FF000000"/>
        <rFont val="Calibri"/>
        <family val="2"/>
        <charset val="161"/>
      </rPr>
      <t xml:space="preserve"> habitat in Strofylia forest (Site of NATURA 2000 network), southern Greece. Journal for Nature Conservation,  doi:10.1016/j.jnc.2009.04.006</t>
    </r>
  </si>
  <si>
    <t>Δημιουργία δικτύου παρακολούθησης πρότυπων αειφορικών και πολύ-λειτουργικών μεσογειακών δασικών οικοσυστημάτων για την χάραξη στρατηγικής μετριασμού και προσαρμογής των επιπτώσεων των κλιματικών μεταβολών. Εφαρμογή σε  χαρακτηριστικούς τύπους  οικοτόπων δασικών οικοσυστημάτων της μεσογειακής ζώνης (π.χ 9540, 9530*, 91Ε0*, 9280).</t>
  </si>
  <si>
    <t xml:space="preserve">α) Ανάπτυξη σεναρίων κλιματικής αβεβαιότητας ή ακραίων κλιματικών συνθηκών (Αποδελτίωση-Μοντελοποίηση-Αξιολόγηση-Παρακολούθηση) και των επιπτώσεων τους (Προσδιορισμός-Χαρακτηρισμός-Αξιολόγηση-Παρακολούθηση) σε χαρακτηριστικούς τύπους  οικοτόπων δασικών οικοσυστημάτων της μεσογειακής ζώνης (π.χ 9130, 924Α, 9280, 9530, 951Β).
β) Ανάπτυξη διαχειριστικών στρατηγικών προσαρμογής ή μετριασμού ενδεχόμενων ακραίων κλιματικών συνθηκών με σκοπό την ανάσχεση της απώλειας βιοποικιλότητας και της υποβάθμισης των οικοσυστημικών υπηρεσιών του δάσους – Διαχείριση κινδύνων ή/και αβεβαιότητας.
</t>
  </si>
  <si>
    <t xml:space="preserve">500.000 ευρώ για την εγκατάσταση και παρακαλούθηση για μία πενταετία 1. Δίκτυο τοπικών μετεωρολογικών σταθμών (υπαρχόντων ή δημιουργία νέων) για την καταγραφή αξιολόγηση και παρακολούθηση μετεωρολογικών δεδομένων.
2. Δίκτυο καταγραφής, αξιολόγησης και παρακολούθησης τοπικών εδαφολογικών δεδομένων 
3. Δίκτυο καταγραφής, αξιολόγησης και παρακολούθησης της σύνθεσης της τοπικής φυτικής βιοκοινότητας, της πυκνότητας και της κάλυψης της βλάστησης. 
4. Δίκτυο καταγραφής, αξιολόγησης και παρακολούθησης συγκέντρωσης οργανικού υλικού στο έδαφος (βιομάζα και νεκρομάζα).
5. Δίκτυο καταγραφής, αξιολόγησης και παρακολούθησης της χημικής σύστασης των φύλλων των δέντρων συμπεριλαμβανομένου C και N.
6. Δίκτυο καταγραφής, αξιολόγησης και παρακολούθησης της υγρασίας του εδάφους.
7. Δίκτυο καταγραφής, αξιολόγησης και παρακολούθησης της υδατικής κατάστασης των δασικών ειδών χαρακτηριστικών τύπων οικοτόπων δασικών οικοσυστημάτων της μεσογειακής ζώνης και τις επίδρασης των αβιοτικών παραγόντων σε αυτά (εκτίμηση παραγόντων καταπόνησης) 
8. Δίκτυο καταγραφής, αξιολόγησης και παρακολούθησης της αύξησης των δασοπονικών ειδών.
</t>
  </si>
  <si>
    <t xml:space="preserve">Οι σημερινές κλιματολογικές συνθήκες εναλλάσσονται συνεχώς με κάθε άλλο παρά προβλέψιμο ρυθμό. Σύμφωνα με την έκθεση της Διακυβερνητικής Ομάδας Εμπειρογνωμόνων των Ηνωμένων Εθνών για την αλλαγή του κλίματος (IPCC 2007) θα πρέπει να υπολογίζουμε, ότι στο μέλλον αναμένεται να γίνουμε μάρτυρες πιο ξηρών αλλά και πιο θερμών περιόδων. Οι γενικές τάσεις δείχνουν ότι στην Ελλάδα μέχρι το τέλος του αιώνα αναμένεται να αυξηθεί η θερμοκρασία του αέρα, το λιγότερο, κατά 5°C και ότι θα έχουμε μια διεύρυνση των περιόδων ξηρασίας.
Για το λόγο αυτό θα πρέπει για τη διαχείριση των δασικών τύπων οικοτόπων των προστατευόμενων περιοχών να λαμβάνονται σοβαρά υπόψη τα σενάρια τα οποία υποστηρίζουν, ότι η ενδεχόμενη μεταβολή του κλίματος ενδέχεται μελλοντικά να προκαλέσει επιβλαβείς βιοτικές και αβιοτικές επιδράσεις στα δασικά οικοσυστήματα της χώρας μας. 
H επαρκής λοιπόν προσαρμογή της ελληνικής δασικής διαχείρισης στην ενδεχόμενη κλιματική αλλαγή απαιτεί άμεσα την αποτύπωση της υφιστάμενης κατάστασης καταρχάς και κατά δεύτερον τη διερεύνηση του φαινομένου και την κατανόηση της ευπάθειας των δασικών οικοσυστημάτων και της απόκρισής τους στις κλιματικές μεταβολές.
</t>
  </si>
  <si>
    <t xml:space="preserve">α) Ανάπτυξη σεναρίων κλιματικής αβεβαιότητας ή ακραίων κλιματικών συνθηκών (Αποδελτίωση-Μοντελοποίηση-Αξιολόγηση-Παρακολούθηση) και των επιπτώσεων τους (Προσδιορισμός-Χαρακτηρισμός-Αξιολόγηση-Παρακολούθηση) σε χαρακτηριστικούς τύπους  οικοτόπων δασικών οικοσυστημάτων της μεσογειακής ζώνης (π.χ 9540, 9530, 91F0, 9280).
β) Ανάπτυξη διαχειριστικών στρατηγικών προσαρμογής ή μετριασμού ενδεχόμενων ακραίων κλιματικών συνθηκών με σκοπό την ανάσχεση της απώλειας βιοποικιλότητας και της υποβάθμισης των οικοσυστημικών υπηρεσιών του δάσους – Διαχείριση κινδύνων ή/και αβεβαιότητας.
</t>
  </si>
  <si>
    <t xml:space="preserve">700.000 ευρώ για την εγκατάσταση και παρακαλούθηση για μία πενταετία 1. Δίκτυο τοπικών μετεωρολογικών σταθμών (υπαρχόντων ή δημιουργία νέων) για την καταγραφή αξιολόγηση και παρακολούθηση μετεωρολογικών δεδομένων.
2. Δίκτυο καταγραφής, αξιολόγησης και παρακολούθησης τοπικών εδαφολογικών δεδομένων 
3. Δίκτυο καταγραφής, αξιολόγησης και παρακολούθησης της σύνθεσης της τοπικής φυτικής βιοκοινότητας, της πυκνότητας και της κάλυψης της βλάστησης. 
4. Δίκτυο καταγραφής, αξιολόγησης και παρακολούθησης συγκέντρωσης οργανικού υλικού στο έδαφος (βιομάζα και νεκρομάζα).
5. Δίκτυο καταγραφής, αξιολόγησης και παρακολούθησης της χημικής σύστασης των φύλλων των δέντρων συμπεριλαμβανομένου C και N.
6. Δίκτυο καταγραφής, αξιολόγησης και παρακολούθησης της υγρασίας του εδάφους.
7. Δίκτυο καταγραφής, αξιολόγησης και παρακολούθησης της υδατικής κατάστασης των δασικών ειδών χαρακτηριστικών τύπων οικοτόπων δασικών οικοσυστημάτων της μεσογειακής ζώνης και τις επίδρασης των αβιοτικών παραγόντων σε αυτά (εκτίμηση παραγόντων καταπόνησης) 
8. Δίκτυο καταγραφής, αξιολόγησης και παρακολούθησης της αύξησης των δασοπονικών ειδών.
</t>
  </si>
  <si>
    <t>Παρακολούθηση των ροών CO2 και νερού στον  δασικό οικότοπο 9280  για την αξιολόγηση των επιπτώσεων της κλιματικής αλλαγής.</t>
  </si>
  <si>
    <t xml:space="preserve">Παραγωγή στοιχείων για την παρακολούθηση πιθανών επιπτώσεων της κλιματικής αλλαγής στα ελληνικά δάση. Τα στοιχεία αυτά θα αποτελέσουν βάση σύγκρισης με δεδομένα άλλων περιοχών της Ευρώπης, τα οποία σήμερα χρησιμοποιούνται για την χάραξη πολιτικών στην Ευρωπαϊκή Ένωση. Η παραγόμενη βάση δεδομένων θα μπορεί να αξιοποιηθεί επίσης για την πρόταση διαχειριστικών μέτρων για την προστασία των δασικών τύπων οικοτόπων αλλά και για την ολοκληρωμένη μελέτη των φυσιολογικών μηχανισμών με τους οποίους λειτουργούν τα ελληνικά δάση και έχουν προσαρμοστεί στο μεσογειακό κλίμα αλλά και σε ιδιαίτερα ξηροθερμικά περιβάλλοντα. </t>
  </si>
  <si>
    <t>200.000 ευρώ για την εγκατάσταση και παρακαλούθηση για μία πενταετία μικρομετεωρολογικού σταθμού και αισθητήρων παρακολούθησης της υδατικής κατάσταστης των δέντρων</t>
  </si>
  <si>
    <t xml:space="preserve">Η παρακολούθηση των ροών μάζας και κυρίως CO2 αλλά και ενέργειας αποτελεί ένα από τα πιο σύγχρονα πεδία της δασικής έρευνας σε παγκόσμιο επίπεδο, κυρίως εξαιτίας της κεφαλαιώδους σημασίας των δασών στον μετριασμό των επιπτώσεων της κλιματικής αλλαγής. Δίκτυα μέτρησης των συγκεντρώσεων CO2, υδρατμών και άλλων αερίων έχουν εγκατασταθεί και λειτουργούν σε παγκόσμιο επίπεδο (EuroFlux, Fluxnet, Medeflu κ.λπ.). Στην Ελλάδα η μελέτη των ροών του CO2, το οποίο εκπέμπεται ή απορροφάται από τα ελληνικά δάση βρίσκεται σχεδόν σε μηδενικό επίπεδο, παρά το γεγονός ότι η Ελλάδα βρίσκεται στη νοτιότερη ζώνη της Ευρώπης και πρόκειται να υποστεί άμεσα τις επιπτώσεις μιας ενδεχόμενης κλιματικής μεταβολής. Ως εκ τούτου, η εγκατάσταση ενός δικτύου παρακολούθησης (καταγραφής και αξιολόγησης) των ροών CO2 αλλά και νερού τουλάχιστον σε αντιπροσωπευτικούς τύπους δασικών οικοσυστημάτων της χώρας θεωρείται επιτακτική ανάγκη, για τους προαναφερθέντες λόγους αλλά και εξαιτίας της ιδιαιτερότητας των ελληνικών δασών, η οποία εντοπίζεται μεταξύ άλλων και στους διαφορετικούς μηχανισμούς προσαρμογής τους στην ξηρασία αλλά και στους ρυθμούς παραγωγικότητάς τους, σε σχέση με τα βορειότερα οικοσυστήματα.
Με βάση τα παραπάνω προτείνεται η εγκατάσταση και λειτουργία, τουλάχιστον 4 μικρομετεωρολογικών σταθμών σε αντιπροσωπευτικούς δασικούς τύπους οικοτόπων (π.χ. 9130, 9280, 9530, 951Β) της Ελλάδας, ώστε να πραγματοποιείται μια μόνιμη καταγραφή σημαντικών παραμέτρων που επηρεάζουν τις αλλαγές του κλίματος. Συγκεκριμένα προτείνεται οι μικρομετεωρολογικοί σταθμοί να διαθέτουν εξοπλισμό για την καταγραφή παραμέτρων του εναέριου αλλά και του υπεδάφιου περιβάλλοντος όπως θερμοκρασία αέρα, σχετική υγρασία, ανεμοταχύτητα, εδαφική θερμοκρασία και υγρασία, ροές ακτινοβολίας (ηλιακής, φωτοσυνθετικά ενεργής, UV), ροές CO2 και υδρατμών κ.λπ., σε έξι στάθμες πάνω από την εδαφική επιφάνεια και πάνω από την κόμη των δασών αλλά και σε 3 τουλάχιστον βάθη εντός του εδάφους. Αντίστοιχα θα γίνει εκτίμηση της εξατμισοδιαπνοής σε επίπεδο ατόμου δασικών δέντρων και συστάδας και της απορρόφησης και αποθήκευσης CO2. </t>
  </si>
  <si>
    <t>Παρακολούθηση των ροών CO2 και νερού στον παράκτιο δασικό οικότοπο προτεραιότητας  2270* για την αξιολόγηση των επιπτώσεων της κλιματικής αλλαγής.</t>
  </si>
  <si>
    <t>500.000 ευρώ για την εγκατάσταση και παρακαλούθηση για μία πενταετία μικρομετεωρολογικού σταθμού και αισθητήρων παρακολούθησης της υδατικής κατάσταστης των δέντρων</t>
  </si>
  <si>
    <t>250.000 ευρώ για την εγκατάσταση και παρακαλούθηση για μία πενταετία μικρομετεωρολογικού σταθμού και αισθητήρων παρακολούθησης της υδατικής κατάσταστης των δέντρων</t>
  </si>
  <si>
    <t>Παρακολούθηση των ροών CO2 και νερού στον  οικότοπο 6420  για την αξιολόγηση των επιπτώσεων της κλιματικής αλλαγής.</t>
  </si>
  <si>
    <t>Ανάπτυξη Περιβαλλοντικής Εκπαίδευσης για την αξία των προστατευόμενων περιοχών</t>
  </si>
  <si>
    <t xml:space="preserve">Η ευαισθητοποίηση μαθητών και εκπαιδευτικών σε περιβαλλοντικά προβλήματα καθώς και η εξοικείωσή τους με τις προστατευόμενες περιοχές και το δασικό περιβάλλον. 
</t>
  </si>
  <si>
    <t>250.000 ευρώ για 4 χρόνια</t>
  </si>
  <si>
    <t>Δημιουργία πρότυπων μελισσοκομείων -  επιδεικτική παράγωγη μελισσοκομικών προϊόντων</t>
  </si>
  <si>
    <t>• Αύξηση της γνώσης για τις προστατευόμενες περιοχές και τη δυνατότητα άσκησης οικονομικών δραστηριοτήτων εντός αυτών
• Πολυπολική τοπική ανάπτυξη, βελτίωση της ελκυστικότητας των γεωργικών παραδοσιακών επαγγελμάτων, ως αντίποδα της άναρχης τουριστικής ανάπτυξης ή/ και της εποχικής αβέβαιης εποχικής απασχόλησης κάθε είδους
• Ενίσχυση της απασχόλησης και του γεωργικού εισοδήματος
• Αύξηση της ελκυστικότητας των γεωργικών επαγγελμάτων. Με την υλοποίηση του προγράμματος οι κατά τόπους νέοι θα έχουν τη δυνατότητα να διερωτηθούν επάνω σε εναλλακτικές λύσεις απασχόλησης, όπως οι παραδοσιακές γεωργικές ασχολίες, με δεδομένο ότι μπορούν να τους προσφέρουν μία άνετη και αξιοπρεπή ζωή. 
• Βελτίωση ποιότητας παραγόμενων γεωργικών προϊόντων, με ταυτόχρονη ενίσχυση του γεωργικού εισοδήματος
• Βελτίωση του επίπεδου ζωής των απασχολούμενων με την Μελισσοκομία
• Ενίσχυση της απασχόλησης
Η κατά τόπους υλοποίηση του συγκεκριμένου προγράμματος θα ασκήσει πολλαπλασιαστικές επιδράσεις στην τοπική οικονομία, θα λειτουργήσει θετικά στην αντίληψη των πολιτών για την αξία των προστατευόμενων περιοχών και τη δυνατότητας άσκησης οικονομικών δραστηριοτήτων εντός αυτών, θα ευαισθητοποιήσει και θα ενεργοποιήσει σημαντικό αριθμό κατοίκων προς την κατεύθυνση της ολοκληρωμένης και βιώσιμης ανάπτυξης μέσω της οικονομικής και κοινωνικής αναβάθμισης, ώστε να εξασφαλιστεί η οικονομική αυτοδυναμία, η προστασία του περιβάλλοντος αλλά και η διάσωση και διαφύλαξη στοιχείων πολιτιστικής κληρονομιάς.</t>
  </si>
  <si>
    <t>120.000 ευρώ για μία περιοχή</t>
  </si>
  <si>
    <t xml:space="preserve">Δημιουργία Πρότυπων Μελισσοκομείων σε προκαθορισμένες περιοχές, όπου λειτουργούν δομές του ΕΛΓΟ "ΔΗΜΗΤΡΑ", με έντονο μελισσοκομικό ενδιαφέρον.
Συγκεκριμένα, 1. Κτήμα Τατοϊου ή 2. ΕΠΑΣ "ΣΥΓΓΡΟΥ. Το εργό θα μπορούσε να υλοποιηθεί εν δυνάμει άμει σε Κρήτη (Χανιά), Κυκλάδες (Νάξος), Λάρισα, Ιωάννινα, Θεσσαλονίκη και αλλού, όπου υπάρχουν δομές του ΕΛΓΟ, όπου θα μπορούσαν να φιλοξενηθούν Πρότυπα Μελισσοκομεία. 
Προβλέπεται η δημιουργία ενός πρότυπου μελισσοκομείου 30 περίπου μελισσοσμηνών. Η άσκηση της μελισσοκομίας στο εν λόγω μελισσοκομείο θα είναι σύμφωνα με τις αρχές της Βιολογικής Γεωργίας. Θα υλοποιεί τα καθορισμένα πρότυπα, ενώ θα μπορεί να καθορίζει επίσης πρότυπα σε φάσεις ή τομείς που δεν υπάρχουν.
Όλοι οι μελισσοκομικοί χειρισμοί, αντιμετώπιση ασθενειών, παραγωγή 
παραγωγής και τυποποίησης ή συντήρησης των παραγόμενων προϊόντων, θα οργανωθούν ώστε να έχουν εκπαιδευτικό και επιδεικτικό χαρακτήρα.
 Ως εκ τούτου απαραίτητη θεωρείται και η κτηριακή υποδομή, που θα πλαισιώνει και θα ολοκληρώνει το πρότυπο μελισσοκομείο. 
Η κτιριακή υποδομή μπορεί να είναι δίχωρη, αποτελούμενη από το μελισσοκομικό εργαστήρι (τρύγος μελιού, διαχείριση μελισσοκομικού εξοπλισμού, κ.α) και τον χώρο εκπαίδευσης.
Στο χώρο εκπαίδευσης θα υπάρχουν μικροσκόπιο και στερεοσκόπιο, αφού εκεί θα μπορούν επίσης να γίνονται επιδείξεις ή εκπαίδευση στην αναγνώριση των ασθενειών των μελισσών, στην παραγωγή βασιλισσών ή βασιλικού πολτού κ.α. 
 Στο Μελισσοκομείο προβλέπεται η διεξαγωγή -  φιλοξενία εκδηλώσεων των ΟΤΑ, μελισσοκομικών φορέων, πανεπιστημίων κ.α.
Επίσης θα είναι επισκέψιμο από σχολεία, πανεπιστήμια, κέντρα εκπαίδευσης κ.α.
 Τέλος προβλέπεται μετά τον πρώτο χρόνο λειτουργίας του να υλοποιούνται στο χώρο εκπαιδεύσεις επαγγελματιών ή νεοεισερχόμενων στον κλάδο μελισσοκόμων, σε ειδικά (βασιλοτροφία, παραγωγή βασιλικού πολτού) ή γενικά θέματα (μελισσοκομικοί χειρισμοί, φυσιολογική ανάπτυξης του μελισσιού κατά τη διάρκεια του έτους) άσκησης της μελισσοκομίας. Οι εκπαιδεύσεις αυτές θα υλοποιούνται με οικονομική συνδρομή των εκπαιδευομένων.
</t>
  </si>
  <si>
    <t>Επκαιροποίση πρωτοκόλλων αξιολόγησης τύπων οικοτόπων</t>
  </si>
  <si>
    <t>Ινστιτούτο Δασικών Ερευνών - ΕΛΓΟ ΔΗΜΗΤΡΑ</t>
  </si>
  <si>
    <r>
      <t xml:space="preserve">Κατά την εξαετή αναφορά της κατάστασης διατήρησης τύπων οικοτόπων της περιόδου 2007-2012 για κάθε τύπο και υποτύπο οικοτόπου δημιουργήθηκαν πρωτόκολλα αξιολόγησης τα οποία δόθηκαν στους αξιολογητές πεδίου. Σε αυτά τα πρωτόκολλα αξιολόγησης αναπτύχθηκαν λίστες τυπικών ειδών και εξειδικευμένων δομών και λειτουργιών έπειτα από ανάλυση της υφιστάμενης βιβλιογραφίας. Τα δεδομένα που προέκυψαν από την ανάλυση των πρωτοκόλλων αξιολόγησης χρησιμοποιήθηκαν για την εκτίμηση της κατάστασης διατήρησης του κάθε τύπου οικοτόπου σε εθνικό επίπεδο. Δεν πραγματοποιήθηκε όμως επικαιροποίηση της λίστας τυπικών ειδών μετά τη συλλογή των νέων δεδομένων ή από συνολική ανάλυση των πρωτοκόλλων αξιολόγησης έπειτα από την ομοιογενοποίηση όλων των υφιστάμενων βάσεων με τα αποτελέσματα της αξιολόγησης (εθνικό επίπεδο και φορείς διαχείρισης). Για τη βελτιστοποίηση της μεθοδολογίας αξιολόγησης της κατάστασης διατήρησης των τύπων οικοτόπων κρίνεται απαραίτητη η επικαιροποίηση της λίστας τυπικών ειδών για τους τύπους και υποτύπους οικοτόπων, η συμπλήρωση επιστημονικών κενών με βάση μελέτες που έχουν προκύψει κατά τη διάρκεια της τελευταίας περιόδου αναφοράς και ο καθορισμός  νέων κατωφλίων για την αξιολόγηση της κατάστασης διατήρησης της πληρότητας τυπικών ειδών σε επίπεδο ΕΖΔ. Αναφορικά με την εκτίμηση νέων κατωφλίων, για κάθε ΕΖΔ θα συσχετιστεί η πληρότητα τυπικών ειδών για κάθε βαθμίδα κατάστασης (βαθμού) διατήρησης και θα εκτιμηθούν (εφόσον είναι δυνατόν) είδη ενδείκτες. Στο κόστος συνυπολογίζεται μισθός για δύο έτη για έναν επιστήμονα (Βιολόγο-Δασολόγο-Περιβαλλοντολόγο) με σκοπό τη συμπλήρωση, ομοιογενοποίηση και ανάλυση βάσης δεδομένων βλάστησης (2000 Ευρώ ανά έτος x 2 έτη = </t>
    </r>
    <r>
      <rPr>
        <b/>
        <sz val="9"/>
        <color theme="1"/>
        <rFont val="Calibri"/>
        <family val="2"/>
        <charset val="128"/>
        <scheme val="minor"/>
      </rPr>
      <t>40000</t>
    </r>
    <r>
      <rPr>
        <sz val="9"/>
        <color theme="1"/>
        <rFont val="Calibri"/>
        <family val="2"/>
        <charset val="161"/>
        <scheme val="minor"/>
      </rPr>
      <t xml:space="preserve">) και </t>
    </r>
    <r>
      <rPr>
        <b/>
        <sz val="9"/>
        <color theme="1"/>
        <rFont val="Calibri"/>
        <family val="2"/>
        <charset val="128"/>
        <scheme val="minor"/>
      </rPr>
      <t>20000 Ευρώ</t>
    </r>
    <r>
      <rPr>
        <sz val="9"/>
        <color theme="1"/>
        <rFont val="Calibri"/>
        <family val="2"/>
        <charset val="161"/>
        <scheme val="minor"/>
      </rPr>
      <t xml:space="preserve"> για αναλώσιμα και ταξίδια σε ΕΖΔ για τις οποίες κρίνεται πως τ υφιστάμενα δεδομένα δεν επαρκούν για την ορθή επικαιροποίηση των πρωτοκόλλων αξιολόγησης. Από το έργο θα προκύψουν επικαιροποιημένα πρωτόκολλα αξιολόγησης για όλους τους τύπους οικοτόπων σε επίπεδο ΕΖΔ.</t>
    </r>
  </si>
  <si>
    <t>Εκτίμηση τάσεων μεταβολής της έκτασης των τύπων οικοτόπων στις ΕΖΔ</t>
  </si>
  <si>
    <t>Στο πλαίσιο της υποβολής της εξαετούς αναφοράς της κατάστασης διατήρησης των τύπων οικοτόπων για την εκτίμηση της μελλοντικής κατάστασης διατήρησης του κριτηρίου "έκταση" είναι απαραίτητη η εκτίμηση της τάσης μεταβολής της έκτασης των τύπων οικοτόπων σε εθνικό επίπεδο (Evans &amp; Arvela 2011). Αυτό το κριτήριο επίσης χρησιμοποιείται και για την κατάταξη των τύπων οικοτόπων σε κλάσεις επικινδυνότητας για εξαφάνιση (Janssen et al. 2016). Επί του παρόντος, αυτή η εκτίμηση αυτή γίνεται με βάση την κρίση ειδικού (Δημόπουλος et al. 2018). Από το έργο της χαρτογράφησης των τύπων οικοτόπων έχουν προκύψει χάρτες της υφιστάμενης (έτος 2015 με χαρτογραφικό υπόβαθρό του 2017) εξάπλωσης των τύπων οικοτόπων σε κλίμακα 1:5000  για κάθε ΕΖΔ. Με αφετηρία την υφιστάμενη εξάπλωση των τύπων οικοτόπων και συγκρίνοντας ιστορικές αεροφωτογραφίες (1960, 1980 κ.ο.κ.) μπορεί να πραγματοποιηθεί εκτίμηση της ιστορικής τάσης των μεταβολών της έκτασης του κάθε τύπου οικοτόπου σε επίπεδο ΕΖΔ. Επιπλέον με τη χρήση πρόσφατων αεροφωτογραφιών (2015) καθώς και χαρτογραφικών αποτυπώσεων βλάστησης από άλλα προγράμματα (πχ Εθνικό Κτηματολόγιο) μπορεί να πραγματοποιηθεί εκτίμηση της πλέον πρόσφατης μεταβολής της έκτασης των τύπων οικοτόπων κατά την τελευταία 8ετία (2007 έως 2015). Τα δεδομένα θα χρησιμοποιηθούν για την εκτίμηση των τιμών αναφοράς (Evans &amp; Arvela 2011) της έκταση των τύπων οικοτόπων και την εκτίμηση της επικινδυνότητας συρρίκνωσης της έκτασης των τύπων οικοτόπων αλλά και το βαθμό πίεσης σε ζωικούς οργανισμούς από τη συρρίκνωση βιοτόπου. Θα εντοπιστούν περιοχές/θέσεις με έντονες μεταβολές ώστε να γίνει προτεραιοποιηθούν περιοχές επέμβασης με άμεσα διαχειριστικά μέτρα. Στο κόστος περιλαμβάνεται εκτίμηση μισθού για δύο άτομα που θα ασχοληθούν με την εκτίμηση των μεταβολών της έκτασης των τύπων οικοτόπων (2 άτομα x 2 έτη x 20000 Ευρώ/άτομο/έτος = 80000) και 40000 Ευρώ για μετακινήσεις πεδίου σε ΕΖΔ στις οποίες κρίνεται απαραίτητος ο έλεγχος της υφιστάμενης εξάπλωσης των τύπων οικοτόπων). Από το έργο θα προκύψουν επικαιροποιημένοι χάρτες (2015 ή πλέον πρόσφατα δεδομένα εφόσον είναι διαθέσιμα έχω το 2021), καταγραφή πρόσφατων και ιστορικών αλλαγών στην εξάπλωση των τύπων οικοτόπων καθώς και, έμεσα, εκτίμηση μελλοντικών μεταβολών.</t>
  </si>
  <si>
    <t>Συσχέτιση Τύπων οικοτόπων με συνταξινομικές μονάδες βλάστησης</t>
  </si>
  <si>
    <r>
      <t>Υπάρχει ισχυρή σύνδεση μεταξύ φυτοκοινωνιολογικών συνταξινομικών μονάδων και της κατάταξης των τύπων οικοτόπων (</t>
    </r>
    <r>
      <rPr>
        <sz val="9"/>
        <rFont val="Calibri"/>
        <family val="2"/>
        <charset val="161"/>
        <scheme val="minor"/>
      </rPr>
      <t>Evans &amp; Arvela 2011</t>
    </r>
    <r>
      <rPr>
        <sz val="9"/>
        <color theme="1"/>
        <rFont val="Calibri"/>
        <family val="2"/>
        <charset val="161"/>
        <scheme val="minor"/>
      </rPr>
      <t xml:space="preserve">, </t>
    </r>
    <r>
      <rPr>
        <sz val="9"/>
        <rFont val="Calibri"/>
        <family val="2"/>
        <charset val="161"/>
        <scheme val="minor"/>
      </rPr>
      <t>Rodwell et al. 2018</t>
    </r>
    <r>
      <rPr>
        <sz val="9"/>
        <color theme="1"/>
        <rFont val="Calibri"/>
        <family val="2"/>
        <charset val="161"/>
        <scheme val="minor"/>
      </rPr>
      <t>). Η σύνδεση αυτή βοηθά στη βελτιστοποίηση της χάραξης περιβαλλοντικών πολιτικών από την Ε. Ε. (</t>
    </r>
    <r>
      <rPr>
        <sz val="9"/>
        <rFont val="Calibri"/>
        <family val="2"/>
        <charset val="161"/>
        <scheme val="minor"/>
      </rPr>
      <t>Rodwell et al. 2018</t>
    </r>
    <r>
      <rPr>
        <sz val="9"/>
        <color theme="1"/>
        <rFont val="Calibri"/>
        <family val="2"/>
        <charset val="161"/>
        <scheme val="minor"/>
      </rPr>
      <t>) αλλά και τη βελτιστοποίηση των σχεδίων διαχείρισης ή την ακριβέστερη εκτίμησης του βαθμού διατήρησης των τύπων οικοτόπων (πχ με τη βελτιστοποίηση του καταλόγου τυπικών ειδών (</t>
    </r>
    <r>
      <rPr>
        <sz val="9"/>
        <rFont val="Calibri"/>
        <family val="2"/>
        <charset val="161"/>
        <scheme val="minor"/>
      </rPr>
      <t>Tsiripidis et al. 2018</t>
    </r>
    <r>
      <rPr>
        <sz val="9"/>
        <color theme="1"/>
        <rFont val="Calibri"/>
        <family val="2"/>
        <charset val="161"/>
        <scheme val="minor"/>
      </rPr>
      <t xml:space="preserve">, </t>
    </r>
    <r>
      <rPr>
        <sz val="9"/>
        <rFont val="Calibri"/>
        <family val="2"/>
        <charset val="161"/>
        <scheme val="minor"/>
      </rPr>
      <t>Δημόπουλος et al. 2018</t>
    </r>
    <r>
      <rPr>
        <sz val="9"/>
        <color theme="1"/>
        <rFont val="Calibri"/>
        <family val="2"/>
        <charset val="161"/>
        <scheme val="minor"/>
      </rPr>
      <t>). Στην Ελλάδα η πρώτη συσχέτιση μεταξύ συνταξινομικών μονάδων βλάστηση και τύπων οικοτόπων πραγματοποιήθηκε κατά την περίοδο 1999-2000 (</t>
    </r>
    <r>
      <rPr>
        <sz val="9"/>
        <rFont val="Calibri"/>
        <family val="2"/>
        <charset val="161"/>
        <scheme val="minor"/>
      </rPr>
      <t>Ντάφης et al. 2001</t>
    </r>
    <r>
      <rPr>
        <sz val="9"/>
        <color theme="1"/>
        <rFont val="Calibri"/>
        <family val="2"/>
        <charset val="161"/>
        <scheme val="minor"/>
      </rPr>
      <t>). Αυτή η  συσχέτιση χρήζει επικαιροποίησης επειδή αφενός πρόσθετα δεδομένα είναι διαθέσιμα και αφετέρου ο κατάλογος των τύπων οικοτόπων στην Ελλάδα έχει μεταβληθεί από τότε (ένταξη νέων κρατών-μελών στην Ε.Ε.). Στον υπολογισμό του κόστους περιλαμβάνεται εκτίμηση για έναν επιστήμονα (Δασολόγο-Βιολόγο) για δύο έτη (2 έτη χ 20.000 € /έτος = 40000) και 20.000 € για αναλώσιμα και εργασίες πεδίου προκειμένου να καλυφθούν τυχόν κενά. Αποτελέσματα του έργου θα αποτελέσει κατάλογο σύνδεσης τύπων οικοτόπων με συνταξινομικές μονάδες βλάστησης στην Ελλάδα σε επίπεδο ΕΖΔ.</t>
    </r>
  </si>
  <si>
    <r>
      <rPr>
        <u/>
        <sz val="11"/>
        <color theme="1"/>
        <rFont val="Calibri"/>
        <family val="2"/>
        <charset val="161"/>
        <scheme val="minor"/>
      </rPr>
      <t>Σύστημα λήψης αποφάσεων για τη συνεκτικότητα των περιοχών Ν2Κ μεταξύ ζωνών (προστασίας/ διατήρησης) και ανά χρήση γης.</t>
    </r>
    <r>
      <rPr>
        <sz val="11"/>
        <color theme="1"/>
        <rFont val="Calibri"/>
        <family val="2"/>
        <charset val="161"/>
        <scheme val="minor"/>
      </rPr>
      <t xml:space="preserve">
</t>
    </r>
    <r>
      <rPr>
        <u/>
        <sz val="11"/>
        <color theme="1"/>
        <rFont val="Calibri"/>
        <family val="2"/>
        <charset val="161"/>
        <scheme val="minor"/>
      </rPr>
      <t>Παραδοτέα:</t>
    </r>
    <r>
      <rPr>
        <sz val="11"/>
        <color theme="1"/>
        <rFont val="Calibri"/>
        <family val="2"/>
        <charset val="161"/>
        <scheme val="minor"/>
      </rPr>
      <t xml:space="preserve"> 
Α. Εύρεση, διόρθωση/ επικαιροποίηση γεωχωρικών και περιγραφικών δεδομένων. 
Β. Υπολογισμός του κατακερματισμού και των κενών των περιοχών Ν2Κ (ανά χρήση γης) σε διαφορετικές χωρικές κλίμακες. 
Γ. Ανάπτυξη αλγόριθμων χωρικής βελτιστοποίησης πολλαπλών στόχων (πχ εξελικτικών αλγόριθμων) για την ανάλυση και εύρεση του αποτελεσματικότερου τρόπου αποκατάστασης – σύνδεσης περιοχών Ν2Κ  (ανά χρήση γης). Σύστημα λήψης αποφάσεων.
Δ. Ανίχνευση της μεταβολής του κατακερματισμού σε σχέση με προγενέστερα έτη. 
Ε. Εξαγωγή δεικτών για Habitat Directive/Article 10, CMEF και WFD)
</t>
    </r>
    <r>
      <rPr>
        <u/>
        <sz val="11"/>
        <color theme="1"/>
        <rFont val="Calibri"/>
        <family val="2"/>
        <charset val="161"/>
        <scheme val="minor"/>
      </rPr>
      <t>Ανάλυση προϋπολογισμού:</t>
    </r>
    <r>
      <rPr>
        <sz val="11"/>
        <color theme="1"/>
        <rFont val="Calibri"/>
        <family val="2"/>
        <charset val="161"/>
        <scheme val="minor"/>
      </rPr>
      <t xml:space="preserve">
Μισθολογικό κόστος (3 ερευνητές) = 6600*30μήνες = 198.000€
Υλικοτεχνικός εξοπλισμός (3 σταθμοί εργασίας, αναλώσιμα) = 20.000€
Μετακινήσεις, συμμετοχές σε δράσεις διάχυσης, δημοσιεύσεις = 15.000€
Διοικητικά έξοδα φορέα υποδοχής (15%) = 35.000€
Σύνολο = 268.000€
</t>
    </r>
  </si>
  <si>
    <t xml:space="preserve">Για να είναι αποτελεσματική, η διατήρηση της βιοποικιλότητας πρέπει να υπερβαίνει τα όρια των προστατευόμενων περιοχών και να ενσωματώνει τη χωρική κλίμακα των οικολογικών διεργασιών, τον αντίκτυπο των ανθρώπινων δραστηριοτήτων εκτός προστατευόμενων περιοχών και την συμβολή των μη προστατευόμενων περιοχών. Το δίκτυο N2K (δηλαδή το άθροισμα των μεμονωμένων θέσεων) διαφέρει από την συνολική οικολογική συνοχή του δικτύου. Το άρθρο 10 της οδηγίας για τους οικοτόπους (Habitat Directive 92/43/EC) και το άρθρο 3 της οδηγίας για την προστασία των πτηνών (Birds Directive 09/147/ΕC) αναφέρουν συγκεκριμένα τη δημιουργία των απαραίτητων λειτουργικών συνδέσεων εντός και εκτός των καθορισμένων περιοχών. Μόνο έτσι, το δίκτυο N2K θα μπορούσε να αποτελέσει "ένα συνεκτικό οικολογικό δίκτυο" περιοχών για τη διατήρηση των φυσικών οικοτόπων και ειδών κοινοτικού ενδιαφέροντος. Οι περιοχές N2K αποτελούν τη ραχοκοκαλιά της πράσινης υποδομής (Green Infrastucture) (ένα σημαντικό βήμα στην υλοποίηση των στόχων της ευρωπαϊκής στρατηγικής για τη βιοποικιλότητα έως το 2020 - target 11, Convention for Biodiversity, European Biodiversity Strategy to 2020). Η σύνδεσή τους και η ενσωμάτωσή τους στο «απροστάτευτο» τοπίο είναι απαραίτητες για να επιτρέψουν την κυκλοφορία και τη διασπορά των ειδών, να μειώσουν τον κατακερματισμό των ενδιαιτημάτων και να καταστήσουν τα οικοσυστήματα πιο υγιή και ανθεκτικά. Η συνδεσιμότητα (χωρική και λειτουργική) των προστατευόμενων περιοχών εξαρτάται από την έκταση της περιοχής, τις αποστάσεις μεταξύ περιοχών και την καταλληλότητα του τοπίου (εχθρικές και ευνοϊκές χρήσεις γης για τη διασπορά και την κίνηση των ειδών). Ο χωρικός σχεδιασμός θεωρείται απαραίτητος για την καθοδήγηση των ανθρώπινων δραστηριοτήτων ανάπτυξης μακριά από τις ευαίσθητες περιοχές, και για την προώθηση της αποκατάστασης και ενίσχυσης των οικοσυστημάτων και των συνδέσεων μεταξύ των φυσικών περιοχών. Είναι απαραίτητη λοιπόν, κατ’ αρχήν η ανάλυση της συνεκτικότητας μεταξύ των περιοχών Ν2Κ ανά ζώνη (προστασίας/ διατήρησης) και ανά χρήση γης (δασική, χορτολιβαδική, αγροτική, κλπ) και κατ’ επέκταση, η εύρεση του αποτελεσματικότερου τρόπου αποκατάστασης/ σύνδεσης. Αυτό θα επιτρέψει την αξιολόγηση της συνδεσιμότητας των προστατευόμενων περιοχών, τον εντοπισμό απομονωμένων περιοχών, και τελικά τη δημιουργία ενός ισχυρού εργαλείου λήψης αποφάσεων. Ακόμα, θα συνεισφέρει δεδομένα και δείκτες σχετικά με την οδηγία για τα ενδιαιτήματα (Habitat Directive, Article 10), τα προγράμματα περιφερειακής ανάπτυξης (Common monitoring and evaluation framework - CMEF), την οδηγία πλαίσιο για τα ύδατα (Water Framework Directive 2000/60/EC). </t>
  </si>
  <si>
    <r>
      <rPr>
        <u/>
        <sz val="11"/>
        <color theme="1"/>
        <rFont val="Calibri"/>
        <family val="2"/>
        <charset val="161"/>
        <scheme val="minor"/>
      </rPr>
      <t xml:space="preserve">Σύστημα λήψης αποφάσεων για την αποκατάσταση - σύνδεση των ενδιαιτημάτων των χερσαίων θηλαστικών εντός και εκτός περιοχών Ν2Κ </t>
    </r>
    <r>
      <rPr>
        <sz val="11"/>
        <color theme="1"/>
        <rFont val="Calibri"/>
        <family val="2"/>
        <charset val="161"/>
        <scheme val="minor"/>
      </rPr>
      <t xml:space="preserve">
</t>
    </r>
    <r>
      <rPr>
        <u/>
        <sz val="11"/>
        <color theme="1"/>
        <rFont val="Calibri"/>
        <family val="2"/>
        <charset val="161"/>
        <scheme val="minor"/>
      </rPr>
      <t>Παραδοτέα:</t>
    </r>
    <r>
      <rPr>
        <sz val="11"/>
        <color theme="1"/>
        <rFont val="Calibri"/>
        <family val="2"/>
        <charset val="161"/>
        <scheme val="minor"/>
      </rPr>
      <t xml:space="preserve"> 
Α. Εύρεση, διόρθωση/ επικαιροποίηση γεωχωρικών &amp; περιγραφικών δεδομένων
Β. Υπολογισμός του κατακερματισμού και των κενών σε διαφορετικές χωρικές κλίμακες
Γ. Ανάπτυξη αλγόριθμων χωρικής βελτιστοποίησης πολλαπλών στόχων (πχ εξελικτικών αλγόριθμων) για την ανάλυση και εύρεση του αποτελεσματικότερου τρόπου αποκατάστασης – σύνδεσης ενδιαιτημάτων χερσαίων θηλαστικών μεταξύ ζωνών Ν2Κ. 
Δ. Ανάπτυξη αλγόριθμων χωρικής βελτιστοποίησης πολλαπλών στόχων (πχ εξελικτικών αλγόριθμων) για την εύρεση συνόλου βέλτιστων λύσεων/ διαχειριστικών μέτρων (με βάση οικολογικούς και οικονομικούς στόχους και περιορισμούς) για την αποκατάσταση/σύνδεση των ενδιαιτημάτων. Σύστημα λήψης αποφάσεων.
Ε. Δημιουργία χαρτών με τις βέλτιστες λύσεις/ σενάρια (με βάση οικολογικούς και οικονομικούς στόχους και περιορισμούς) για την αποκατάσταση/ σύνδεση των ενδιαιτημάτων.
</t>
    </r>
    <r>
      <rPr>
        <u/>
        <sz val="11"/>
        <color theme="1"/>
        <rFont val="Calibri"/>
        <family val="2"/>
        <charset val="161"/>
        <scheme val="minor"/>
      </rPr>
      <t>Ανάλυση προϋπολογισμού:</t>
    </r>
    <r>
      <rPr>
        <sz val="11"/>
        <color theme="1"/>
        <rFont val="Calibri"/>
        <family val="2"/>
        <charset val="161"/>
        <scheme val="minor"/>
      </rPr>
      <t xml:space="preserve">
Μισθολογικό κόστος (5 ερευνητές) = 11.000*36μήνες = 396.000€
Υλικοτεχνικός εξοπλισμός (5 σταθμοί εργασίας, αναλώσιμα) = 30.000€
Μετακινήσεις σε περιοχές ενδιαφέροντος, συμμετοχές σε δράσεις διάχυσης, δημοσιεύσεις = 30.000€
Διοικητικά έξοδα φορέα υποδοχής (15%) = 68.400€
Σύνολο = 524.400€</t>
    </r>
  </si>
  <si>
    <t xml:space="preserve">Για να είναι αποτελεσματική, η διατήρηση της βιοποικιλότητας πρέπει να υπερβαίνει τα όρια των προστατευόμενων περιοχών και να ενσωματώνει τη χωρική κλίμακα των οικολογικών διεργασιών, τον αντίκτυπο των ανθρώπινων δραστηριοτήτων εκτός προστατευόμενων περιοχών και την συμβολή των μη προστατευόμενων περιοχών. Το δίκτυο N2K (δηλαδή το άθροισμα των μεμονωμένων θέσεων) διαφέρει από την συνολική οικολογική συνοχή του δικτύου. Το άρθρο 10 της οδηγίας για τους οικοτόπους (Habitat Directive 92/43/EC) αναφέρει συγκεκριμένα τη δημιουργία των απαραίτητων λειτουργικών συνδέσεων εντός και εκτός των καθορισμένων περιοχών. Μόνο έτσι, το δίκτυο N2K θα μπορούσε να αποτελέσει "ένα συνεκτικό οικολογικό δίκτυο" περιοχών για τη διατήρηση των φυσικών οικοτόπων και ειδών κοινοτικού ενδιαφέροντος. Οι περιοχές N2K αποτελούν τη ραχοκοκαλιά της πράσινης υποδομής (Green Infrastucture) (ένα σημαντικό βήμα στην υλοποίηση των στόχων της ευρωπαϊκής στρατηγικής για τη βιοποικιλότητα έως το 2020 - target 1, European Biodiversity Strategy). Η σύνδεσή τους και η ενσωμάτωσή τους στο «απροστάτευτο» τοπίο είναι απαραίτητες για να επιτρέψουν την κυκλοφορία και τη διασπορά των ειδών, να μειώσουν τον κατακερματισμό των ενδιαιτημάτων και να καταστήσουν τα οικοσυστήματα πιο υγιή και ανθεκτικά. Η συνδεσιμότητα (χωρική και λειτουργική) των ενδιαιτημάτων των χερσαίων θηλαστικών εξαρτάται από την έκταση της περιοχής, τις αποστάσεις μεταξύ περιοχών και την καταλληλότητα του τοπίου (εχθρικές και ευνοϊκές χρήσεις γης για τη διασπορά και την κίνηση των ειδών). Ένας από τους λόγους για τους οποίους είναι τόσο σημαντικό για τα θηλαστικά να υπάρχει συνεκτικότητα των ενδιαιτημάτων είναι η διατήρηση ενός υγιούς αναπαραγωγικού πληθυσμού ατόμων. Όταν ένας οικότοπος κατακερματίζεται σε μπαλώματα και ο πληθυσμός είναι πολύ απομονωμένος, η γενετική δεξαμενή ενός συγκεκριμένου είδους μπορεί να γίνει πολύ περιορισμένη, καθιστώντας τον πληθυσμό ευάλωτο σε ενδοδιασταύρωση και ασθένειες. Ο χωρικός σχεδιασμός θεωρείται απαραίτητος για την εύρεση των βέλτιστων μέτρων διαχείρισης για την αποκατάσταση και σύνδεση των ενδιαιτημάτων εντός και εκτός περιοχών N2K, με βάση οικολογικούς και οικονομικούς στόχους και περιορισμούς. Ένα σύστημα λήψης αποφάσεων που θα παράγει και θα παρουσιάζει (υπό μορφή χαρτών, διαγραμμάτων, κλπ) βέλτιστα σενάρια διαχειριστικών μέτρων θα αποτελέσει χρήσιμο εργαλείο για τους φορείς Διαχείρισης τω Προστατευόμενων Περιοχών και θα διευκολύνει τη διαβούλευση και κατ’ επέκταση την αποδοχή των διαχειριστικών μέτρων. Ακόμα, θα συνεισφέρει δεδομένα και δείκτες σχετικά με την οδηγία για τα ενδιαιτήματα (Habitat Directive, Article 10) και τα προγράμματα περιφερειακής ανάπτυξης (Common monitoring and evaluation framework - CMEF). </t>
  </si>
  <si>
    <t>Μέτρο καθορισμού στόχων διαχείρισης ανθρώπινων δραστηριοτήτων και δασικού εγκλήματος εντός των περιοχών Natura 2000 για την προστασία ειδών και οικοτόπων από απειλές που απορρέουν από αυτές : όχληση από χρήση οδικού δικτύου και αθλήματα αυτοκίνησης (π.χ. moto cross), βόσκηση και παράνομη βόσκηση, κυνήγι και λαθροθηρία, υλοτομία και λαθρουλοτομία κτλ. (μέσο ετήσιο κόστος ανά περιοχή Natura 2000: € 4.550)</t>
  </si>
  <si>
    <r>
      <t xml:space="preserve">Η παρακολούθηση της κατάστασης των ειδών και οικοτόπων είναι απαραίτητη προϋπόθεση για την έγκαιρη προσαρμογή των δράσεων προστασίας τους σε αναδυόμενες προκλήσεις. Για να μπορέσουν όμως οι διαχειριστικοί φορείς να ερμηνεύσουν τα αίτια τυχόν πληθυσμιακών μεταβολών των ειδών, χρειάζονται επίσης πληροφορίες για τα επίπεδα απειλών τους. Μόνο έτσι μπορεί κάποιος να αποφανθεί με πεποίθηση για τα φυσικά ή ανθρωπογενή αίτια της όποιας μεταβολής. Η παθητική ακουστική παρακολούθηση είναι ένα αποδοτικό και οικονομικό εργαλείο (τεχνολογία αιχμής) που μπορεί να συμβάλει ουσιαστικά στον σχεδιασμό δράσεων διαχείρισης των απειλών ειδών και οικοτόπων από ανθρώπινες δραστηριότητες (νόμιμων ή παραβατικών) εντός του δικτύου Natura 2000  με το να παρέχει υψηλής χωρικής και χρονικής ακρίβειας πληροφορίες για την κατανομή και τα επίπεδα απειλών/όχλησης από ανθρώπινες δραστηριότητες (π.χ. όχληση αποικιών πουλιών από αθλήματα αυτόκινησης ή κυνήγι, λαθρουλοτομία, λαθροθηρία κτλ.). Οι πληροφορίες αυτές είναι απαραίτητες τόσο για να αναγνωριστούν οι περιοχές που χρήζουν προτεραιότητας δράσεων, όσο και για να αξιολογηθούν και να αναγνωριστούν έγκαιρα τα μέτρα διαχείρισης που είναι πιο αποδοτικά. Η παθητική ακουστική παρακολούθηση βασίζεται στην ανάλυση ηχητικών δεδομένων που παρέχει δίκτυο ακουστικών αισθητήρων με την χρήση αυτόματων αλγόριθμων οι οποίοι είτε έχουν ήδη αναπτυχθεί είτε αναπτύσονται τώρα ως μέρος του προγράμματος Ερευνώ-Δημιουργώ-Καινοτομώ "ΒΙΟΠΑΡΑΚΟΛΟΥΘΗΣΗ". Επείδή η διατήρηση εξειδικευμένου προσωπικού και εξοπλισμού ανάλυσης του μεγάλου όγκου δεδομένων δεν είναι πρακτικά και οικονομικά συμφέρουσα για κάθε προστατευόμενη περιοχή, προτείνεται να δημιουργηθεί κόμβος (hub) με άρτια εκπαιδευμενο και επιστημονικά επιβλεπώμενο προσωπικό. Όπως δεν έχει το κάθε αστυνομικό τμήμα εργαστήριο γενετικής για ανάλυση DNA, έτσι και ο κόμβος ακουστικής ανάλυσης θα παρέχει αναφορές για τα επίπεδα απειλών και επίτευξης διαχειριστικών στόχων για τις 56 περιοχές Natura 2000 των 5 ΦΔΠΠ της Περιφέρειας Κεντρικής Μακεδονίας. Η  εφαρμογή αυτής της προσέγγισης στην Περιφέρεια Κεντρικής Μακεδονίας την περίοδο 2021-2027 θα επιτρέψει την βελτιωμένη εφαρμογή σε εθνικό επίπεδο την επόμενη περίοδο (2028-2034). /// </t>
    </r>
    <r>
      <rPr>
        <u/>
        <sz val="10"/>
        <color rgb="FF000000"/>
        <rFont val="Trebuchet MS"/>
        <family val="2"/>
        <charset val="161"/>
      </rPr>
      <t>Προυπολογισμός</t>
    </r>
    <r>
      <rPr>
        <sz val="10"/>
        <color rgb="FF000000"/>
        <rFont val="Trebuchet MS"/>
        <family val="2"/>
      </rPr>
      <t xml:space="preserve">: </t>
    </r>
    <r>
      <rPr>
        <b/>
        <sz val="10"/>
        <color rgb="FF000000"/>
        <rFont val="Trebuchet MS"/>
        <family val="2"/>
        <charset val="161"/>
      </rPr>
      <t xml:space="preserve">€212.340 </t>
    </r>
    <r>
      <rPr>
        <sz val="10"/>
        <color rgb="FF000000"/>
        <rFont val="Trebuchet MS"/>
        <family val="2"/>
      </rPr>
      <t xml:space="preserve">ακουστικοί αισθητήρες (4/περιοχή + 10% αντικατάσταση/έτος + κάρτες μνήμης 2/αισθητήρα + 10% ανατικατάσταση/έτος),  </t>
    </r>
    <r>
      <rPr>
        <b/>
        <sz val="10"/>
        <color rgb="FF000000"/>
        <rFont val="Trebuchet MS"/>
        <family val="2"/>
        <charset val="161"/>
      </rPr>
      <t>€72.576/έτος</t>
    </r>
    <r>
      <rPr>
        <sz val="10"/>
        <color rgb="FF000000"/>
        <rFont val="Trebuchet MS"/>
        <family val="2"/>
      </rPr>
      <t xml:space="preserve"> * 6 έτη (μπαταρίες λιθίου - ικανές για λειτουργία ακόμα και σε χαμηλές θερμοκρασίες, </t>
    </r>
    <r>
      <rPr>
        <b/>
        <sz val="10"/>
        <color rgb="FF000000"/>
        <rFont val="Trebuchet MS"/>
        <family val="2"/>
        <charset val="161"/>
      </rPr>
      <t>€71.200</t>
    </r>
    <r>
      <rPr>
        <sz val="10"/>
        <color rgb="FF000000"/>
        <rFont val="Trebuchet MS"/>
        <family val="2"/>
      </rPr>
      <t xml:space="preserve"> εξοπλισμός σε υπολογιστές, file server για 170 ΤΒ δεδομένων, λογισμικά του κόμβου ανάλυσης, </t>
    </r>
    <r>
      <rPr>
        <b/>
        <sz val="10"/>
        <color rgb="FF000000"/>
        <rFont val="Trebuchet MS"/>
        <family val="2"/>
        <charset val="161"/>
      </rPr>
      <t>€6.600 μισθοί προσωπικού/μήνα * 78 μήνες</t>
    </r>
    <r>
      <rPr>
        <sz val="10"/>
        <color rgb="FF000000"/>
        <rFont val="Trebuchet MS"/>
        <family val="2"/>
      </rPr>
      <t xml:space="preserve"> (επιστημονικός υπεύθυνος (ΠΕ) + αναλυτής δεδομένων (ΠΕ) + διαχειριστής δεδομένων (ΤΕ)), </t>
    </r>
    <r>
      <rPr>
        <b/>
        <sz val="10"/>
        <color rgb="FF000000"/>
        <rFont val="Trebuchet MS"/>
        <family val="2"/>
        <charset val="161"/>
      </rPr>
      <t xml:space="preserve">€7.500 </t>
    </r>
    <r>
      <rPr>
        <sz val="10"/>
        <color rgb="FF000000"/>
        <rFont val="Trebuchet MS"/>
        <family val="2"/>
      </rPr>
      <t xml:space="preserve">σεμινάρια εκπαίδευσεις προσωπικού ΦΔΠΠ, </t>
    </r>
    <r>
      <rPr>
        <b/>
        <sz val="10"/>
        <color rgb="FF000000"/>
        <rFont val="Trebuchet MS"/>
        <family val="2"/>
        <charset val="161"/>
      </rPr>
      <t xml:space="preserve">€15.600 </t>
    </r>
    <r>
      <rPr>
        <sz val="10"/>
        <color rgb="FF000000"/>
        <rFont val="Trebuchet MS"/>
        <family val="2"/>
      </rPr>
      <t xml:space="preserve">εκτός έδρας/κινήσεις για συναντήσεις/παρουσιάσεις δεδομένων (~€200/μήνα), </t>
    </r>
    <r>
      <rPr>
        <b/>
        <sz val="10"/>
        <color rgb="FF000000"/>
        <rFont val="Trebuchet MS"/>
        <family val="2"/>
        <charset val="161"/>
      </rPr>
      <t>€1.000/έτος</t>
    </r>
    <r>
      <rPr>
        <sz val="10"/>
        <color rgb="FF000000"/>
        <rFont val="Trebuchet MS"/>
        <family val="2"/>
      </rPr>
      <t xml:space="preserve"> διαχέιριση-υποστήριξη ιστοσελίδας για διάχυση δεδομένων, </t>
    </r>
    <r>
      <rPr>
        <b/>
        <sz val="10"/>
        <color rgb="FF000000"/>
        <rFont val="Trebuchet MS"/>
        <family val="2"/>
        <charset val="161"/>
      </rPr>
      <t>€1.100/έτος</t>
    </r>
    <r>
      <rPr>
        <sz val="10"/>
        <color rgb="FF000000"/>
        <rFont val="Trebuchet MS"/>
        <family val="2"/>
      </rPr>
      <t xml:space="preserve"> για εκδόσεις αναφορών + πόστερ + χάρτες για 5 ΦΔΠΠ + 4 υπηρεσίες, </t>
    </r>
    <r>
      <rPr>
        <b/>
        <sz val="10"/>
        <color rgb="FF000000"/>
        <rFont val="Trebuchet MS"/>
        <family val="2"/>
        <charset val="161"/>
      </rPr>
      <t>€3.600</t>
    </r>
    <r>
      <rPr>
        <sz val="10"/>
        <color rgb="FF000000"/>
        <rFont val="Trebuchet MS"/>
        <family val="2"/>
      </rPr>
      <t xml:space="preserve"> αποστολή κούριερ καρτών μνήμης/δεδομένων από/προς ΦΔΠΠ, </t>
    </r>
    <r>
      <rPr>
        <b/>
        <sz val="10"/>
        <color rgb="FF000000"/>
        <rFont val="Trebuchet MS"/>
        <family val="2"/>
        <charset val="161"/>
      </rPr>
      <t>€20.000</t>
    </r>
    <r>
      <rPr>
        <sz val="10"/>
        <color rgb="FF000000"/>
        <rFont val="Trebuchet MS"/>
        <family val="2"/>
      </rPr>
      <t xml:space="preserve"> λοιπά/αναλώσιμα, +15% overheads φορέα υποδοχής και υλοποίησης δράσης // ΔΕΝ εμπεριέχει τα έξοδα προσωπικού για την τοποθέτηση/συντήρηση των αισθητήρων, μιας και είναι κόστος που θα αναλλάβει το προσωπικό των ΦΔΠΠ.</t>
    </r>
  </si>
  <si>
    <t>Βελτίωση κατάστασης διατήρηςσης &amp; αποκατάσταση σε 3 ha</t>
  </si>
  <si>
    <t>Ανατολική Μακεδoνία και Θράκη</t>
  </si>
  <si>
    <t>Το αλλουβιακό δάσος σκλήθρων (Τύπος οικοτόπου 91Ε0*) στη θέση «βδελολίμνη» στη Σαμοθράκη (GR1110004) κατά τις τελευταίες δεκαετίες έχει μειωθεί σε έκταση κατά περίπου 30%, παρατηρούνται εκτεταμένες νεκρώσεις ώριμων δέντρων, ενώ η αναγέννησή του περιορίζεται κατά θέσεις σε πολύ μικρό ποσοστό της συνολικής του έκτασης (3 ha). Τα παραπάνω έχουν οδηγήσει στην αξιολόγησή του σε κατάσταση διατήρησης «μη ικανοποιητική – ανεπαρκή» (SDF). Αν και τα ακριβή αίτια της νέκρωσης ώριμων ατόμων δεν είναι γνωστά ως πιθανά αίτια εικάζονται η ταπείνωση του υδροφόρου ορίζοντα και η μεταβολή του υδρολογικού καθεστώτος ή η μεταβολή στην ισορροπία γλυκού-αλμυρού νερού. Πρόκειται για ένα σημαντικό τύπο οικοτόπου όχι μόνο επειδή αποτελεί τύπο οικοτόπου προτεραιότητας για την Ε.Ε. αλλά και επειδή τέτοιο είδους υγροτοπικά οικοσυστήματα είναι σχετικά σπάνια σε νησιωτικές εκτάσεις. Κατά τη διάρκεια του έργου θα αναλυθούν/εξακριβωθούν τα αίτια της έντονη υποβάθμισης του τύπου οικοτόπου και θα αναπτυχθεί σχέδιο δράσης αναφορικά με όλες τις βραχυπρόθεσμες και μεσοπρόθεσμες ενέργειες που θα οδηγήσουν στη βελτίωση της κατάστασης διατήρησης και την αποκατάσταση της περιοχής.</t>
  </si>
  <si>
    <t>GR1110004 - SDF</t>
  </si>
  <si>
    <t>Βελτίωση κατάστασης διατήρησης ημιφυσικών τύπων οικοτόπων προτεραιότητας</t>
  </si>
  <si>
    <t>Βελτίωση κατάστασης διατήρηςσης &amp; αποκατάσταση σε 100 ha</t>
  </si>
  <si>
    <t>Η εγκατάλειψή της υπαίθρου και ιδιαίτερα η εγκατάλειψή των παραδοσιακών μορφών εκτατικής κτηνοτροφίας είναι ο κύριος λόγος που κατά περιοχές παρατηρούνται έντονα φαινόμενα δευτερογενούς διαδοχής σε λιβαδικούς, ημιφυσικούς τύπους οικοτόπων προτεραιότητας 6110*, 6210*, 6220* και 6230* (Galvánek &amp; Janák 2008, Halada et al. 2011). Αποτέλεσμα είναι η μείωση της έκτασης που καταλαμβάνουν αυτοί οι τύποι οικοτόπων και η σημαντική αλλοίωση της χλωριδικής τους σύνθεσης. Στο πλαίσιο της δράσης προτείνεται δέσμη μέτρων που θα έχουν ως στόχο την άρση των πιέσεων που σχετίζονται με την έντονη δευτερογενή διαδοχή και, σε επιλεγμένες θέσεις όπου οι πιέσεις επιδρούν με υψηλή ένταση και ο κίνδυνος απώλειας σημαντικής έκτασης ων τύπων οικοτόπων είναι ορατός, η εφαρμογή άμεσων διαχειριστικών μέτρων για την αποκατάσταση των τύπων οικοτόπων. Ο εντοπισμός των θέσεων με έντονα φαινόμενα δευτερογενούς διαδοχής θα βασιστεί στην ανάλυση των αποτελεσμάτων της πλέον πρόσφατης αξιολόγησης της κατάστασης διατήρησης των τύπων οικοτόπων και θα ακολουθήσει η επιλογή τω θέσεων για την εφαρμογή μέτρων αποκατάστασης. Ως μέτρα αποκατάστασης προτείνονται η μηχανική απομάκρυνση ξυλωδών ειδών και η απόληψη βιομάζας προς μίμηση της βόσκησης. Αυτά τα μέτρα θα εφαρμοστούν πιλοτικά σε 100 ha κατανεμημένα στους προαναφερθέντες τύπους οικοτόπων. Ως μέτρα για την άρση των πιέσεων προτείνεται η σύνταξη σχεδίων βόσκησης που θα στοχεύουν στη διατήρησης της καλή κατάστασης διατήρησης των τύπων οικοτόπων.</t>
  </si>
  <si>
    <t xml:space="preserve">1.Galvánek D, Janák M, 2008. Management of Natura 2000 habitats. 6230 *Species-rich Nardus grasslands. European Commission.
2.Halada L, Evans D, Romão C, Petersen J-E, 2011. Which habitats of European importance depend on agricultural practices? Biodiversity and Conservation 20(11): 2365-2378.
</t>
  </si>
  <si>
    <t>Μέτρα μείωσης της ενδογαμίας και περιορισμένης και κατακερματισμένης εξάπλωσης του λαγόγυρου (Spermophilus citellus): α) δημιουργία και λειτουργία  μίας αποικίας εκτροφής λαγόγυρων (xωριτικότητας 150 ζώων) η οποία θα τροφοδοτεί άτομα για την δημιουργία (αρχικά) δύο νέων αποικιών σε περιοχές με ιστορική παρουσία του είδους, και θα λειτουργεί παράλληλα και σαν δομή καραντίνας για ζώα που χρήζουν μετακίνηση λόγω π.χ. κατασκευής δρόμων (χωριτικότητα 50 ζώων), β) δημιουργία δύο νέων αποικιών (περιφραγμένες για 3 χρόνια), και γ) ανάπτυξη ενημερωτικού υλικού (βίντεο, παιδικό βιβλίο, εκπαιδευτικό υλικό) για ευαισθητοποίηση του κοινού για τους τρόπους συνύπαρξεις ανθρώπου και λαγόγυρου σε αγροτικές περιοχές (εντός και εκτός περιοχών Natura 2000).</t>
  </si>
  <si>
    <t xml:space="preserve">Δημιουργία δύο νέων αποικιών λαγόγυρου (με συνολική απελευθέρωση 45 ατόμων  σε κάθε μία από αυτές, σε βάθος τριών ετών) ///  Δημιουργία αποικίας εκτροφής λαγόγυρων, σε φυσική κατάσταση, για τροφοδοσία ατόμων προς απελευθέρωση (3 περιφράξεις - ικανές να συντηρούν συνολικά 150 ζώα, και να τροφοδοτούν συνολικά 30 ζώα/χρόνο προς απελευθέρωση στο τέλος) /// Δημιουργία εγκαταστάσεων καραντίνας για υποδοχή ζώων που χρειάζονται μετεγκατάσταση (π.χ. από ζώα που πρέπει να μετακινηθούν λόγω τεχνικών έργων, δρόμων κτλ.) - χωριτικότητα 50 ζώων /// Ευαισθητοποίηση για τις οικολογικές ανάγκες και απειλές του λαγόγυρου σε 30 κοινότητες  πέριξ μικρών αποικιών λαγόγυρου </t>
  </si>
  <si>
    <t>€ 585.000 (το κόστος για τις επόμενες περιόδους θα είναι ~€60.000/έτος)</t>
  </si>
  <si>
    <t xml:space="preserve">Μέτρα διαχείρισης και έρευνα για τα είδη της Οικογένειας Threskiornithidae Χουλιαρομύτα Platalea leucorodia και Χαλκόκοτα Plegadis falcinellus   </t>
  </si>
  <si>
    <t>Καθορισμός  συστηματικής έρευνας και λήψη μέτρων διαχείρισης στις θέσεις αναπαραγωγής τους και στις περιοχές διατροφής τους</t>
  </si>
  <si>
    <t xml:space="preserve">Η Χουλιαρομύτα και η Χαλκόκοτα είναι παρυδάτια, μεταναστευτικά είδη που αναπαράγονται στην Ελλάδα  αλλά ελάχιστα έχουν μέχρι τώρα ερευνηθεί. Αμφότερα περιλαμβάνονται στο Κόκκινο Βιβλίο των απειλούμεων Ζώων της Ελλάδας (Λεγάκις και Μαραγκού 2009), η Χαλκόκοτα στην κατηγορία "Κρισίμως Κινδυνεύον είδος" και η Χουλιαρομύτα στην κατηγορία "Απειλούμενο είδος".   Οι αιτίες που τα είδη αυτά εντάχθηκαν στις παραπάνω κατηγορίες απειλών είναι η μείωση του πληθυσμού τους (ιδιαίτερα κατά τη δεκαετία του 1990 και 2000). Η μείωση αυτή εκτιμάται  ότι προήλθε κυρίως από την υποβάθμιση των περιοχών διατροφής τους (έλη γλυκών νερών, υγρολίβαδα, παράκτιες αβαθείς εκτάσεις) από ρύπανση και ιδιαίτερα από την υπερβολική  χρήση γεωργικών φαρμάκων στις καλλιέργειες περιφερεικά των υγροτόπων. Αν και κατά την τελευτάια δεκαετία ο πληθσυμςό των ειδών φαίνεται να αυξάνει εξακολουθούν ελάχιστα να είναι γνωστά για τη βιολογία των ειδών αυτών στους ελληνικούς υγροτόπους και κατά πόσο ο πληθυσμός που αναπαράγεται στη χώρα μας συνδέεται με άλλους πληθυσμούς στην Ευρώπη. Επίσης, δεν είναι γνωστές οι περιοχές όπου τα είδη διαχειμάζουν  στην Αφρική.  Τα τελευταία έτη αυξάνει το ενδιαφέρον της διεθνούς επιστημονικής κοινότητας για τα είδη αυτά (ιδιαίτερα για τη Χαλκόκοτα η οποία έλάχιστα έχει μελετηθεί σε διεθνές επίπεδο)  και δεδομένου ότι η Ελλάδα διατηρεί ένα καλό, σχετικά, πληθυσμό στην περιφέρεια της Κεντρικής Μακεδονίας (Λίμνες Κορώνεια, Κερκίνη και Δέλτα Αξιού) κρίνουμε απαραίτητο να αρχίσουμε τη σχετική διερεύνηση ώστε να καλύψουμε το κενό γνώσης που υπάρχει γι αυτά τα είδη στην ευρύτερη περιοχή των Βαλκανίων. Η έρευνα θα περιλαμβάνει καταγραφή στοιχείων αναπαραγωγής και διατροφής σε τρεις υγροτόπους. Επίσης, θα περιλαμβάνει καταγραφή των περιοχών-θέσεων διατροφής καθώς και έρευνα για τη μεταναστευτική διαδρομή (από τις περιοχές αναπαραγωγής προς τις περιοχές διαχείμασης και το αντίστροφο). Από τα αποτελέσμτα θα προκύψουν στοιχεία για τη βιολογία και οικολογία τους ενώ θα εντοπιστούν οι κύριες απειλές. Με βάση τα στοιχεία αυτά θα είναι δυνατόν να διαμορφωθεί ένα σχέδιο αντιμετώπισης των απειλών που, απόσο είναι γνωστά μέχρι τώρα, αφορά κυρίως στις περιοχές διατροφής τους. Η διερεύνηση των μεταναστευτικπών διαδρομών μπορεί να γίνει με τη δακτυλίωση των πουλιών ή και με τη χρήση δορυφορικών πομπών. Τα μέτρα διαχείρισης σε πρώτη φάση θα αφορούν στην ενημέρωση των αγροτών περιφερειακά των υγροτόπων και των ορυζοκαλλιεργητών για τις επιπτώσεις στο φυσικό περιβάλλον της υπερβολικής χρήσης γεωργικών φαρμάκων. Η έρευνα πρτοτείνεται να εφαρμοστεί σε τριες περιοχές αγια δύο έτη από δύο άτομα. Προυπολογισμός: Έρευνα για τη βιολογία και οικολογία του είδους : 87.000 ευρώ,  δορυφορικοί πομποί - δακτυλίωση: 30.000, αναλώσιμα- εξοπλισμός: 30.000, Διάφορα 10.000, Κρατήσεις κ.λπ.: 23000.  </t>
  </si>
  <si>
    <t>Στόχος είναι η καταγραφή της έκτασης και του μεγέθους πιθανής απώλειας εισοδήματος των αλιέων λόγω της αυξημένης παρουσίας Κορμοράνων στις περιοχές ιχθυοκαλλιεργειών σε λιμνοθάλασσες.  Επίσης, η διερεύνηση μια λύσης για την αντιμετώπιση του προβλήματος και η πειραματική εφαρμογή της.</t>
  </si>
  <si>
    <t xml:space="preserve">Οι διαχειμάζοντες πληθυσμοί κορμοράνων στους παράκτιους κυρίωςω υγροτόπους , έχει διαπιστωθεί ότι, προκαλούν  προβλήματα κυρίως στα “χειμαδιά” των εκτατικά διαχειριζόμενων λιμνοθαλασσών.  Μεγάλοι αριθμοί από διαχειμάζοντες κορμοράνους συγκεντρώνονται γύρω από τα χειμαδιά των λιμνοθαλασσών και καταναλώνουν ποσότητες ψαριών/αλιευμάτων. Τα αλιεύματα αυτά είναι υπομεγέθη για εμπορική εκμετάλλευση και κρατούνται στα χειμαδιά για να διοχετευτούν στις  λιμνοθάλασσες το επόμενο ημερολογιακό έτος και να αποτελέσουν τον κύριο όγκο της αλιευτικής παραγωγής των αντίστοιχων αλιευτικών συνεταιρισμών που διαχειρίζονται τα συστήματα αυτά. Στόχος του έργου είναι ναι τεκμηριωθεί η έκταση του προβλήματος και να βρεθεί μια λύση ώστε να περιοριστεί η απώλεια εισοδήματος των ψαράδων. Οι ψαράδες, μέχρι σήμερα, για να αντιμετωπίσουν το πρόβλημα  πυροβολούν είδη της άγρας πανίδας των λιμνοθαλασσών (κυρίως πουλιά και ιδιαίτερα κορμοράνους) θεωρώντας ότι αυτά προκαλούν το πρόβλημα καταναλώνοντας ψάρια από τα χειμαδιά τους. Με αυτό τον τρόπο προξενούν επιπλέον όχληση στην άγρια πανίδα, θανατώνουν ορισμένα μη θηρεύσιμα ή και προστατευόμενα είδη και προκαλείται ένταση με τις περιβαλλοντικές οργανώσεις. Επιπλέον δεν επιλύεται το πρόβλημά τους μιας και είναι περισσότερο σύνθετο απ ότι εκτιμούν. Επίσης, έχει παρατηρηθεί ότι πολλά πουλιά παγιδεύονται και πεθαίνουν στα δίχτυαπου τοποθετούν οι ψαράδες πάνω από τα "χειμαδιά" τους.
Συνεπώς, από την υλοποίηση του έργου θα προκύψουν οφέλη τόσο για τους ψαράδες της περιοχής (εφόσον θα ξέρουν με ποιον τρόπο θα περιοριστεί το πρόβλημα) όσο και για την άγρια πανίδα (εφόσον οι ψαράδες δεν θα πυροβολούν πλέον ανεξέλεγκτα τα πουλιά). Σε διεθνές επίπεδο υπάρχει αρκετή γνώση για το πρόβλημα αυτό και σε πολλές χώρες ήδη λαμβάνονται εκτεταμένα μέτρα κατά των κορμοράνων για την προστασία των αλιευμάτων. Έχουν οργανωθεί διεθνή συνέδρια και ημερίδες για το θέμα αυτό.  Στη χώρα μας είναι γνωστό το πρόβλημα κυρίως στις περιοχές Πόρτο Λάγους και λιμνοθαλασσών της Θράκης, Αμβρακικό και Μεσολόγγι, καθώς και σε άλλες μικρότερες περιοχές.
Προτείνεται να γίνει διερεύνηση σε συνεργασία με αλιευτικούς συνεταιρισμούς σε τουλάχιστον τρεις περιοχές (Αμβρακικός, Πόρτο Λάγος, Μεσολόγγι), να αποφασιστεί μια μέθοδος προστασίας αλιευμάτων σε κάθε περιοχή και να εφαρμοστεί για τουλάχιστον ένα έτος. </t>
  </si>
  <si>
    <t>Χαρτογράφηση  λιβαδιών Ποσειδωνίας (1120*) (Κλίμακα 1:10000) στις νέες θαλάσσιες περιοχές Ν2Κ που εντάχθηκαν κατά την προσφατη επικαιροποίηση του Δικτύου N2K (2016) στο σύνολο της επικράτειας</t>
  </si>
  <si>
    <t>ΙΩ-ΕΛΚΕΘΕ</t>
  </si>
  <si>
    <t>Εξαιρετικής σημασίας δράση, βασικό προαπαιτούμενο για τη λήψη εύστοχων και αποτελεσματικών οριζόντιων διαχειριστικών μέτρων για τα λιβάδια Ποσειδωνίας. Αφορά έκταση εκτιμώμενη ~600km2 *2500euro/km2. Συντελεί άμεσα στην προστασία ποικίλων άλλων χαρακτηριστικών και/ή συνδεόμενων ειδών μεταξύ των οποίων Pinna nobilis, Caretta caretta, Phalacrocorax aristotelis</t>
  </si>
  <si>
    <t xml:space="preserve"> Πρόγραμμα Εποπτεία, Μελέτη 8, Παραδοτέα Α1.2, Β7, Β9, Γ8.1 και Γ8.3</t>
  </si>
  <si>
    <t>Χαρτογράφηση βαθιών τύπων οικοτόπων 1170 (κοραλλιογενή ενδιαιτήματα) και 1110 (ασβεστοφυκικοί βυθοί/τραγάνες) (Κλίμακα 1:10000) στις νέες θαλάσσιες περιοχές Ν2Κ που εντάχθηκαν κατά την προσφατη επικαιροποίηση του Δικτύου Ν2Κ (2016) στο σύνολο της επικράτειας</t>
  </si>
  <si>
    <t xml:space="preserve">Εξαιρετικής σημασίας δράση για αυτούς τους ιδιαίτερα ευάλωτους τύπους οικοτοπων, η γεωγραφική κατανομή των οποίων είναι βασικό προαπαιτούμενο για τη λήψη εύστοχων και αποτελεσματικών διαχειριστικών μέτρων. Αφορά έκταση εκτιμώμενη ~650km2 *2500euro/km2.  Συντελεί άμεσα στην προστασία ποικίλων άλλων χαρακτηριστικών και/ή συνδεόμενων ειδών μεταξύ των οποίων Pinna nobilis, Caretta caretta, Monachus monachus, Corallium rubrum, Scyllarides latus, Centrostephanus longispinus και ποικίλων ευάλωτων ψαριών (ειδικά προστατευόμενων χονδριχθύων) και ασπονδύλων </t>
  </si>
  <si>
    <t xml:space="preserve"> Πρόγραμμα Εποπτεία, Μελέτη 8, Παραδοτέα Α1.2, Β7, Β9, Γ8.1 και Γ8.3, Μελέτη 8 του Έργου</t>
  </si>
  <si>
    <t>Χαρτογράφηση τύπου οικοτόπου 1180 (υποθαλάσσιοι σχηματισμοί από θερμές διαφυγές αερίων) (Κλίμακα 1:10000) στις νέες θαλάσσιες περιοχές N2Κ και θαλάσσιες περιοχές με σεσημασμένη παρουσία τους στο σύνολο της επικράτειας</t>
  </si>
  <si>
    <t>Εξαιρετικής σημασίας δράση, βασικό προαπαιτούμενο για τη λήψη εύστοχων και αποτελεσματικών οριζόντιων διαχειριστικών μέτρων. Αφορά έκταση εκτιμώμενη ~150km2 *2500euro/km2. Η γνώση μας για την οικολογική σημασία των οικοτόπων αυτών είναι ελλιπής αν και είναι σαφώς τεκμηριωμένο ότι υποστηρίζουν υψηλής επιστημονικής αξίας ακραιόφιλα είδη και εξαιρετικά ευάλωτες βιοκοινωνίες βαθύβιων κοραλλιών.</t>
  </si>
  <si>
    <t xml:space="preserve"> Πρόγραμμα Εποπτεία, Μελέτη 8, Παραδοτέα Α1.2, Γ8.1 και Γ8.3</t>
  </si>
  <si>
    <t>Ακριβής χαρτογράφηση λιβαδιών Ποσειδωνίας (κλίμακα 1:1000) για την υποστήριξη δράσεων προστασίας και αποκατάστασης σε πιεσμένους ΤΚΣ-ΕΖΔ της Αττικης (συνδεδεμένο με Μέτρο Προτεραιότητας Ε.2.Α, Β1)</t>
  </si>
  <si>
    <t>Εξαιρετικής σημασίας δράση προκειμένου να μετριαστει η σημαντική επίπτωση της ανεξέλεγκτης αγκυροβολίας στα λιβάδια Ποσειδωνίας της περιοχής. Αφορά έκταση ~5-10km2, 1-2 περιοχές SCI/SAC. Συντελεί άμεσα  στην προστασία του Δίθυρου Pinna nobilis, χαρακτηριστικό του τύπου οικοτόπου και  εξίσου ευάλωτο στην ανεξέλεγκτη αγκυροβολία.</t>
  </si>
  <si>
    <t xml:space="preserve"> Πρόγραμμα Εποπτεία, Μελέτη 8, Παραδοτέα Α1.2, Β3.1, Β9</t>
  </si>
  <si>
    <t>Ακριβής χαρτογράφηση  λιβαδιών Ποσειδωνίας (κλίμακα 1:1000) για την υποστήριξη δράσεων προστασίας και αποκατάστασης σε  πιεσμένους ΤΚΣ-ΕΖΔ  των Κυκλάδων (συνδεδεμένο με Μέτρο Προτεραιότητας Ε.2.Α, Β1)</t>
  </si>
  <si>
    <t>Εξαιρετικής σημασίας δράση προκειμένου να μετριαστούν οι σημαντικές επίπτωση της ανεξέλεγκτης αγκυροβολίας στα λιβάδια Ποσειδωνίας της περιοχής. Αφορά έκταση ~5-10km2, 1-2 περιοχές SCI/SAC. Συντελεί άμεσα  στην προστασία του Δίθυρου Pinna nobilis, χαρακτηριστικό του τύπου οικοτόπου και  εξίσου ευάλωτο στην ανεξέλεγκτη αγκυροβολία.</t>
  </si>
  <si>
    <t>Ακριβής χαρτογράφηση  λιβαδιών Ποσειδωνίας (κλίμακα 1:1000) για την υποστήριξη δράσεων προστασίας και αποκατάστασης σε πιεσμένους ΤΚΣ-ΕΖΔ των Ιόνιων Νήσων (συνδεδεμένο με Μέτρο Προτεραιότητας Ε.2.Α, Β1)</t>
  </si>
  <si>
    <t>Πρόγραμμα Εποπτεία, Μελέτη 8, Παραδοτέα Α1.2, Β3.1, Β9</t>
  </si>
  <si>
    <t>Χαρακτηρισμός νέων θαλάσσιων περιοχών NATURA με έμφαση στην ένταξη επιπλέον τύπων οικοτόπων 1120, 1180 και βαθιών υποτύπων 1110 και 1170</t>
  </si>
  <si>
    <t>Εξαιρετικής σημασίας δράση προκειμένου να προσεγγιστούν οι εθνικοί στόχοι διατήρησης όπως τεκμηριώνονται στη σχετική βιβλιογραφία. Αφορά έκταση εκτιμώμενη σε 50-80km2.  Συντελεί άμεσα στην προστασία ποικίλων άλλων χαρακτηριστικών και/ή συνδεόμενων ειδών μεταξύ των οποίων Pinna nobilis, Caretta caretta, Monachus monachus, Corallium rubrum, Scyllarides latus, Centrostephanus longispinus και ποικίλων ευάλωτων ψαριών (ειδικά προστατευόμενων χονδριχθύων) και ασπονδύλων.</t>
  </si>
  <si>
    <t>Πρόγραμμα Εποπτεία, Μελέτη 8, Παραδοτέα Β9</t>
  </si>
  <si>
    <t>Χαρακτηρισμός και καθορισμός στόχων και μέτρων διατήρησης για τους βαθείς τύπους οικοτόπων 1110, 1170 και 1180 (άμεσα συνδεδεμένο με Μέτρα Ε.1, Β2-Β3 και Β7)</t>
  </si>
  <si>
    <t xml:space="preserve">Σημαντικά υποεκπροσωπημένοι και εξαιρετικά ευάλωτοι τύποι οικοτόπων, η γεωγραφική κατανομή των οποίων είναι βασικό προαπαιτούμενο για τη λήψη εύστοχων και αποτελεσματικών διαχειριστικών μέτρων,  όπως προκύπτουν από τις σχετικές υποχρεώσεις της χώρας σύμφωνα με την Οδηγία 92/43 αλλά και το Μεσογειακό Κανονισμό 1967/2006.  Συντελεί άμεσα στην προστασία ποικίλων άλλων χαρακτηριστικών και/ή συνδεόμενων ειδών μεταξύ των οποίων Pinna nobilis, Caretta caretta, Monachus monachus, Corallium rubrum, Scyllarides latus, Centrostephanus longispinus και ποικίλων ευάλωτων ψαριών (ειδικά προστατευόμενων χονδριχθύων) και ασπονδύλων </t>
  </si>
  <si>
    <t>Ανάπτυξη και προώθηση ηλεκτρονικής εφαρμογής για την ασφαλή πλοήγηση και αγκυροβόληση σκαφών σε θαλάσσια SCI με παρουσία λιβαδιών Ποσειδωνίας</t>
  </si>
  <si>
    <t>Πιλοτική εφαρμογή σε 6 SCI/SCA (με δυνατότητα μελλοντικής επέκτασης σε εθνικό επίπεδο καθώς τα χαρτογραφικά δεδομένα ακριβείας θα αυξάνουν) (προϋποθέτει την υλοποίηση τουλάχιστον ενός εκ των Μέτρων Προτεραιότητας Ε.1, Β4-6)</t>
  </si>
  <si>
    <t>Εξαιρετικής σημασίας δράση, βασικό προαπαιτούμενο για τη μετρίαση της ανεξέλεγκτης αγκυροβολίας σε λιβάδια Ποσειδωνίας, αφορά έκταση 5-30 km2. Συντελεί άμεσα  στην προστασία του απειλούμενου Δίθυρου Pinna nobilis, χαρακτηριστικό του τύπου οικοτόπου και  εξίσου ευάλωτο στην ανεξέλεγκτη αγκυροβολία.</t>
  </si>
  <si>
    <t xml:space="preserve"> Πρόγραμμα Εποπτεία, Μελέτη 8, Παραδοτέα Β3.1, Β9</t>
  </si>
  <si>
    <t>Ενσωμάτωση της πλέον ενήμερης χαρτογράφησης θαλάσσιων SCI/SPA/SCAs και τύπων οικοτόπων στους χάρτες της Υδρογραφικής Υπηρεσίας ΠΝ</t>
  </si>
  <si>
    <t>Αφορά κατ' ελάχιστον το σύνολο των εως τώρα χαρτογραφημένων λιβαδιών (375km2), ιδανικά συν την προστιθέμενη πληροφορία από τις νέες προβλεπόμενες χαρτογραφήσεις (βλ.  Ε1. Β3, εκτιμώμενη επιπλέον έκταση 600km2)</t>
  </si>
  <si>
    <t>Εξαιρετικής σημασίας δράση, βασικό προαπαιτούμενο για τη μετρίαση της ανεξέλεγκτης αγκυροβολίας σε λιβάδια Ποσειδωνίας όπως τεκμηριώνεται στη σχετική βιβλιογραφία. Συντελεί άμεσα  στην προστασία του απειλούμενου Δίθυρου Pinna nobilis, χαρακτηριστικό του τύπου οικοτόπου και  εξίσου ευάλωτο στην ανεξέλεγκτη αγκυροβολία.</t>
  </si>
  <si>
    <t>Τεκμηρίωση και κατοχύρωση θεσμικής προστασίας των τύπων οικοτόπων 1120, 1180 και βαθειών υποτύπων 1110, 1170 από καταστρεπτικές αλιευτικές πρακτικές</t>
  </si>
  <si>
    <t xml:space="preserve">Αφορά έκταση &gt;800 km2, προϋποθέτει υλοποίηση των μέτρων Β1, Β2, Β3 και Β7. </t>
  </si>
  <si>
    <t>Εξαιρετικής σημασίας δράση, βασικό προαπαιτούμενο για τη μετρίαση των επιπτώσεων της καταστρεπτικής αλιείας όπως τεκμηριώνεται στη σχετική βιβλιογραφία, τόσο επί των τύπων οικοτόπων καθεαυτών, όσο και ποικίλων άλλων χαρακτηριστικών και/ή συνδεόμενων ειδών μεταξύ των οποίων Pinna nobilis, Caretta caretta, Monachus monachus, Corallium rubrum, Scyllarides latus, Centrostephanus longispinus και ποικίλων απειλούμενων ψαριών (ιδιαίτερα χονδριχθύων) και ασπονδύλων .</t>
  </si>
  <si>
    <t>Κατάρτιση εγχειριδίου προδιαγραφών για την ελαχιστοποίηση του κατακερματισμού ενδιαιτημάτων λόγω οδικών και λοιπών συμπληρωματικών συγκοινωνιακών έργων</t>
  </si>
  <si>
    <t>ΜΚΟ ΚΑΛΛΙΣΤΩ</t>
  </si>
  <si>
    <t>Η κατάτμηση ή κατακερματισμός των ενδιαιτημάτων (Habitat fragmentation) που συνδέεται με τους μεγάλους οδικούς άξονες είναι το κύριο αίτιο υποβάθμισης (habitat degradation) ή/και κατάρρευσης (habitat destruction) των ενδιαιτημάτων καθώς και της πληθυσμιακής συρρίκνωσης των ζωϊκών ειδών.Οι επιπτώσεις από το φαινόμενο της γεωγραφικής απομόνωσης των ζωϊκών ειδών («barrier effect») περιλαμβάνουν την αλλοίωση της δομής των βιοκοινωνιών, την μείωση της βιοποικιλότητας καθώς και αυξημένες πιθανότητες για μελλοντική εξαφάνιση ορισμένων ειδών (Wilcox and Murphy, 1985). Το (Ευρωπαϊκό Πρόγραμμα COST 341, 1998-2003).κατάφερε μία πρωτη συστηματική διεθνή συνεργασία, από την οποία η Ελλάδα απουσίαζε.Στόχος ηταν η επισκόπηση του προβλήματος του κατακερματισμού των φυσικών ενδιαιτημάτων (εξαιτίας των οδικών αξόνων) και των γνώσεων πάνω σε αυτό καθώς την αναζήτηση μέσων και λύσεων για την αντιμετώπισή του. ΣΤην Ελλάδα το πρόβλημα του κατακερματισμού ενδιαιτημάτων ειδών απο νέους ή υπό κατασκεύη αξονες μεταφοράς είναιο έντονο και χρειάζεται οριζόντια αντιμετώπιση/διαχείριση.</t>
  </si>
  <si>
    <r>
      <rPr>
        <b/>
        <sz val="12"/>
        <color theme="1"/>
        <rFont val="Calibri"/>
        <family val="2"/>
        <charset val="128"/>
        <scheme val="minor"/>
      </rPr>
      <t xml:space="preserve"> (1)</t>
    </r>
    <r>
      <rPr>
        <sz val="12"/>
        <color theme="1"/>
        <rFont val="Calibri"/>
        <family val="2"/>
        <scheme val="minor"/>
      </rPr>
      <t xml:space="preserve">ΜΕΡΤΖΑΝΗΣ Γ, ΑΡΑΒΙΔΗΣ Η., ΓΙΑΝΝΑΚΟΠΟΥΛΟΣ Α., ΖΗΣΟΠΟΥΛΟΥ Δ., ΗΛΙΟΠΟΥΛΟΣ Γ., ΚΟΡΑΚΗΣ Γ., ΜΑΧΑΙΡΑΣ Γ., ΝΙΚΟΛΑΚΑΚΗ Π., ΣΕΛΗΝΙΔΗΣ Κ., ΤΣΙΟΚΑΝΟΣ Κ. (2008). «Σχέδιο Δράσης για την ελαχιστοποίηση του κατακερματισμού βιοτόπων λόγω οδικών και συμπληρωματικών έργων»  , ΕΠΠΕΡ (ΙΙΙ), «Τεχνική Βοήθεια», ΥΠΕΧΩΔΕ, Τελική αναφορά Προγράμματος (Μερτζάνης Γ., ed.), (ΜΚΟ "ΚΑΛΛΙΣΤΩ"), 524 σελ. +  χάρτες (2) </t>
    </r>
    <r>
      <rPr>
        <b/>
        <sz val="12"/>
        <color theme="1"/>
        <rFont val="Calibri"/>
        <family val="2"/>
        <charset val="128"/>
        <scheme val="minor"/>
      </rPr>
      <t>(2)</t>
    </r>
    <r>
      <rPr>
        <sz val="12"/>
        <color theme="1"/>
        <rFont val="Calibri"/>
        <family val="2"/>
        <scheme val="minor"/>
      </rPr>
      <t xml:space="preserve"> ΜΕΡΤΖΑΝΗΣ Γ. (2009). Παρακολούθηση και αξιολόγηση των επιπτώσεων στα μεγάλα θηλαστικά και στα ενδιαιτήματά τους από την κατασκευή της Εγνατίας Οδού – τμήμα «Παναγιά-Γρεβενά» (4.1) – επιπτώσεις στον υποπληθυσμό της καφέ αρκούδας (β’ φάση). Pp.3-118 in: “Παρακολούθηση και αξιολόγηση των επιπτώσεων στα μεγάλα θηλαστικά και στα ενδιαιτήματά τους από την κατασκευή της Εγνατίας Οδού – τμήμα «Παναγιά-Γρεβενά» (4.1)”. Τελική αναφορά Προγράμματος (Μερτζάνης Γ., ed.), (ΜΚΟ "ΚΑΛΛΙΣΤΩ") 391σελ. +  χάρτες
</t>
    </r>
    <r>
      <rPr>
        <b/>
        <sz val="12"/>
        <color theme="1"/>
        <rFont val="Calibri"/>
        <family val="2"/>
        <charset val="128"/>
        <scheme val="minor"/>
      </rPr>
      <t>(3</t>
    </r>
    <r>
      <rPr>
        <sz val="12"/>
        <color theme="1"/>
        <rFont val="Calibri"/>
        <family val="2"/>
        <scheme val="minor"/>
      </rPr>
      <t xml:space="preserve">) ΜΕΡΤΖΑΝΗΣ Γ. (2009). Παρακολούθηση και αξιολόγηση των επιπτώσεων στα μεγάλα θηλαστικά και στα ενδιαιτήματά τους από την κατασκευή της Εγνατίας Οδού – τμήμα «Παναγιά-Μέτσοβο – επιπτώσεις στον υποπληθυσμό της καφέ αρκούδας  Pp.3-120 in: “Παρακολούθηση και αξιολόγηση των επιπτώσεων στα μεγάλα θηλαστικά και στα ενδιαιτήματά τους από την κατασκευή της Εγνατίας Οδού – τμήμα «Παναγιά-Μέτσοβο”. Τελική αναφορά Προγράμματος (Κ. Γώδης, ed.),(ΜΚΟ "ΚΑΛΛΙΣΤΩ")  350 σελ. +  χάρτες
</t>
    </r>
  </si>
  <si>
    <r>
      <t>Επικαιροποίηση του "εθνικού μητρώου αρκούδας" (βάσης δεδομένων) για την αξιολόγηση της πληθυσμιακής και γενετικής κατάστασης της καφέ αρκούδας (</t>
    </r>
    <r>
      <rPr>
        <b/>
        <i/>
        <u/>
        <sz val="10"/>
        <color rgb="FF000000"/>
        <rFont val="Trebuchet MS"/>
        <family val="2"/>
        <charset val="161"/>
      </rPr>
      <t>Ursus arctos</t>
    </r>
    <r>
      <rPr>
        <sz val="10"/>
        <color rgb="FF000000"/>
        <rFont val="Trebuchet MS"/>
        <family val="2"/>
      </rPr>
      <t>*) στην Ελλάδα</t>
    </r>
  </si>
  <si>
    <t>Η χρήση γενετικών μεθόδων σε συνδυασμό με τεχνικές μη παρεμβατικής δειγματοληψίας για την εκτίμηση των πληθυσμιακών μεγεθών απειλούμενων ή σπάνιων θηλαστικών αποτελεί την πιο εξελιγμένη ερευνητική πρακτική σε διεθνές επίπεδο (Kohn &amp; Wayne 1997, Kohn et al. 1999, Bellemain et al. 2005, Waits &amp; Paetkau 2005, Luikart et al. 2010). Τα σημαντικότερα συγκριτικά πλεονεκτήματαείναι η μηδενική όχληση που προκαλείται στους εξεταζόμενους πληθυσμούς και η δυνατότητα συγκέντρωσης επαρκούς αριθμού δειγμάτων ακόμη και σε περιπτώσεις έντονα κρυπτικών ειδών που παρουσιάζουν χαμηλές πληθυσμιακές πυκνότητες. Η αρκούδα αποτελεί ένα από τα είδη στα οποία η μη παρεμβατική συλλογή γενετικών δειγμάτων (τρίχες, περιττώματα) έχει αξιοποιηθεί κατά κόρον τα τελευταία χρόνια σε μελέτες πληθυσμιακής οικολογίας και γενετικής πληθυσμών (Taberlet et al. 1997, Gervasi et al. 2008, Pérez et al. 2009, De Barba et al. 2010, Karamanlidis et al. 2012). Η μέθοδος ατη αποτελεί το καταλληλότερο εργαλείο παρακολούθησης βασικότατων παραμέτρων της κατάστασης διατήρησης ενός είδους όπως η καφέ αρκούδα.</t>
  </si>
  <si>
    <t xml:space="preserve">(1) Καραμανλίδης, Α.Α. 2011. 1η Γενετική απογραφή του
πληθυσμού της καφέ αρκούδας (Ursus arctos) στην Ελλάδα. Τελική αναφορά προς το
Υπουργείο Περιβάλλοντος, Ενέργειας και Κλιματικής Αλλαγής. ΑΡΚΤΟΥΡΟΣ.
Θεσσαλονίκη, Αύγουστος 2011. 1- 87  (2) Δ. Τσαπάρης, Ν. Καραϊσκου,Γ. Μερτζάνης, Αλ. Τριανταφυλλίδης (2012): Γενετική μελέτη και εκτίμηση της αφθονίας της αρκούδας στην ΠΕ Καστοριάς με τη χρήση μη παρεμβατικών μεθόδων γενετικής ταυτοποίησης._ Τεχνική αναφορά - Εργο LIFE09NAT/GR/00333 - 23 σελ.
(3) Ν. Καραϊσκου, Αλ. Τριανταφυλλίδης (2015):Γενετική μελέτη και επανεκτίμηση του πληθυσμού αρκούδας στην περιοχή ΠΕ Καστοριάς, Τεχνική αναφορά - Εργο LIFE09NAT/GR/00333 - 20 σελ.
</t>
  </si>
  <si>
    <t>Η χρήση γενετικών μεθόδων σε συνδυασμό με τεχνικές μη παρεμβατικής δειγματοληψίας για την εκτίμηση των πληθυσμιακών μεγεθών απειλούμενων ή σπάνιων θηλαστικών αποτελεί την πιο εξελιγμένη ερευνητική πρακτική σε διεθνές επίπεδο (Kohn &amp; Wayne 1997, Kohn et al. 1999, Bellemain et al. 2005, Waits &amp; Paetkau 2005, Luikart et al. 2010). Τα σημαντικότερα συγκριτικά πλεονεκτήματα είναι η μηδενική όχληση που προκαλείται στους εξεταζόμενους πληθυσμούς και η δυνατότητα συγκέντρωσης επαρκούς αριθμού δειγμάτων ακόμη και σε περιπτώσεις έντονα κρυπτικών ειδών που παρουσιάζουν χαμηλές πληθυσμιακές πυκνότητες. Η αρκούδα αποτελεί ένα από τα είδη στα οποία η μη παρεμβατική συλλογή γενετικών δειγμάτων (τρίχες, περιττώματα) έχει αξιοποιηθεί κατά κόρον τα τελευταία χρόνια σε μελέτες πληθυσμιακής οικολογίας και γενετικής πληθυσμών (Taberlet et al. 1997, Gervasi et al. 2008, Pérez et al. 2009, De Barba et al. 2010, Karamanlidis et al. 2012). Η μέθοδος ατη αποτελεί το καταλληλότερο εργαλείο παρακολούθησης βασικότατων παραμέτρων της κατάστασης διατήρησης ενός είδους όπως η καφέ αρκούδα.</t>
  </si>
  <si>
    <t>Καραμανλίδης, Α.Α. 2011. 1η Γενετική απογραφή του
πληθυσμού της καφέ αρκούδας (Ursus arctos) στην Ελλάδα. Τελική αναφορά προς το
Υπουργείο Περιβάλλοντος, Ενέργειας και Κλιματικής Αλλαγής. ΑΡΚΤΟΥΡΟΣ.
Θεσσαλονίκη, Αύγουστος 2011. 1- 88</t>
  </si>
  <si>
    <t>Η χρήση γενετικών μεθόδων σε συνδυασμό με τεχνικές μη παρεμβατικής δειγματοληψίας για την εκτίμηση των πληθυσμιακών μεγεθών απειλούμενων ή σπάνιων θηλαστικών αποτελεί την πιο εξελιγμένη ερευνητική πρακτική σε διεθνές επίπεδο (Kohn &amp; Wayne 1997, Kohn et al. 1999, Bellemain et al. 2005, Waits &amp; Paetkau 2005, Luikart et al. 2010). Τα σημαντικότερα συγκριτικά πλεονεκτήματα τέτοιων μεθοδολογικών προσεγγίσεων (έναντι των παραδοσιακών) είναι η μηδενική όχληση που προκαλείται στους εξεταζόμενους πληθυσμούς και η δυνατότητα συγκέντρωσης επαρκούς αριθμού δειγμάτων ακόμη και σε περιπτώσεις έντονα κρυπτικών ειδών που παρουσιάζουν χαμηλές πληθυσμιακές πυκνότητες. Η αρκούδα αποτελεί ένα από τα είδη στα οποία η μη παρεμβατική συλλογή γενετικών δειγμάτων (τρίχες, περιττώματα) έχει αξιοποιηθεί κατά κόρον τα τελευταία χρόνια σε μελέτες πληθυσμιακής οικολογίας και γενετικής πληθυσμών (Taberlet et al. 1997, Gervasi et al. 2008, Pérez et al. 2009, De Barba et al. 2010, Karamanlidis et al. 2012). Η μέθοδος ατη αποτελεί το καταλληλότερο εργαλείο παρακολούθησης βασικότατων παραμέτρων της κατάστασης διατήρησης ενός είδους όπως η καφέ αρκούδα.</t>
  </si>
  <si>
    <t xml:space="preserve">Καραμανλίδης, Α.Α. 2011. 1η Γενετική απογραφή του
πληθυσμού της καφέ αρκούδας (Ursus arctos) στην Ελλάδα. Τελική αναφορά προς το
Υπουργείο Περιβάλλοντος, Ενέργειας και Κλιματικής Αλλαγής. ΑΡΚΤΟΥΡΟΣ.
Θεσσαλονίκη, Αύγουστος 2011. 1- 87   (2) Ν.Καραϊσκου (2015): Γενετική μελέτη και εκτίμηση του πληθυσμού αρκούδας στην περιοχή ΕΠΟΡοδόπης- ΠΑΡΑΔΟΤΕΟ ΤΟΥ ΕΡΓΟΥ «ΕΠΟΠΤΕΙΑ ΚΑΙ ΑΞΙΟΛΟΓΗΣΗ ΤΗΣ ΚΑΤΑΣΤΑΣΗΣ ΔΙΑΤΗΡΗΣΗΣ ΕΙΔΩΝ ΘΗΛΑΣΤΙΚΩΝ ΚΟΙΝΟΤΙΚΟΥ ΕΝΔΙΑΦΕΡΟΝΤΟΣ ΤΟΥ ΕΘΝΙΚΟΥ ΠΑΡΚΟΥ»- ΤΟΜΕΑΣ ΓΕΝΕΤΙΚΗΣ, ΑΝΑΠΤΥΞΗΣ ΚΑΙ ΜΟΡΙΑΚΗΣ ΒΙΟΛΟΓΙΑΣ
ΤΜΗΜΑ ΒΙΟΛΟΓΙΑΣ
ΑΡΙΣΤΟΤΕΛΕΙΟ ΠΑΝΕΠΙΣΤΗΜΙΟ ΘΕΣΣΑΛΟΝΙΚΗΣ - ΧΡΗΜΑΤΟΔΟΤΗΣΗ
ΦΟΡΕΑΣ ΔΙΑΧΕΙΡΙΣΗΣ ΟΡΟΣΕΙΡΑΣ ΡΟΔΟΠΗΣ- ΕΠΠΕΡΑΑ 2007-2013 (15 σελ).
</t>
  </si>
  <si>
    <t xml:space="preserve">(1) Καραμανλίδης, Α.Α. 2011. 1η Γενετική απογραφή του
πληθυσμού της καφέ αρκούδας (Ursus arctos) στην Ελλάδα. Τελική αναφορά προς το
Υπουργείο Περιβάλλοντος, Ενέργειας και Κλιματικής Αλλαγής. ΑΡΚΤΟΥΡΟΣ.
Θεσσαλονίκη, Αύγουστος 2011. 1- 87. </t>
  </si>
  <si>
    <t>Εδραίωση της λειτουργίας και της αποτελεσματικότητας της "Ομάδας Αμεσης Επέμβασης" για την διαχείριση περιστατικών αλληλεπίδρασης ανθρώπου- αρκούδας (ΦΕΚ 272/07-02-2014).</t>
  </si>
  <si>
    <t xml:space="preserve">Η πιο αποτελεσματική και στοχευμένη λειτουργία της ΟΑΕ θα επιτευχθέι μέρω ενός απαιτούμενου αριθμού (~2 ανά Περιφέρεια) σεμιναρίων ειδικής κατάρτισης του προσωπικού των φορέων και υπηρεσιών που εμπλέκονται στον εν λόγω μηχανισμό με βάση το σχετικό ΦΕΚ. </t>
  </si>
  <si>
    <t xml:space="preserve">Η θεσμοθέτηση της ΟΑΕ το 2014 αποτέλεσε ένα σημαντικό ορόσημο για την δημιουργία ενός οριζόντιου μηχανισμού για την διαχειριστική αντιμετώπιση των περιστατικών αλληλεπίδρασης ανθρώπου-αρκούδας που βαίνουν αυξανόμενα με την πάροδο των ετών και οφείλονται κυρίως στην πληθυσμιακή και γεωγραφική ανάκαμψη του είδους (αφενός) και αφετέρου στις αλλαγές χρησεων γής αλλά και κακές πρακτικές σε ότι αφορά την διαχείριση των ανθρωπογενών πηγών τροφής. Ωστόσο η επιχειρησιακή ικανότητα δράσης του εν λόγω  μηχανισμού υστερεί σε επίπεδο εξειδικευμένης τεχνογνωσίας η οποία χρήζει ριζικής αναβάθμισης προκειμένου να αποβεί δεόντως αποτελεσματική.  </t>
  </si>
  <si>
    <t xml:space="preserve">(1) MERTZANIS Y. (2010): Bear Emergency Team Working Protocol – Guidelines and Operational Manual (action C6) – Technical report  - project LIFE07NAT/IT/000502, 42pp. (in eng). (2) ΜΕΡΤΖΑΝΗΣ Γ.(2012): EΓΚΑΤΑΣΤΑΣΗ ΚΑΙ ΛΕΙΤΟΥΡΓΙΑ ΟΜΑΔΑΣ ΑΜΕΣΗΣ ΕΠΕΜΒΑΣΗΣ – ΚΑΤΑΡΤΙΣΗ ΠΡΩΤΟΚΟΛΛΟΥ ΑΝΤΙΜΕΤΩΠΙΣΗΣ ΠΕΡΙΠΤΩΣΕΩΝ ΑΛΛΗΛΕΠΙΔΡΑΣΗΣ ΑΡΚΟΥΔΑΣ - ΑΝΘΡΩΠΟΥ - ΠΛΑΙΣΙΟ – ΜΕΘΟΔΟΙ – ΠΡΑΚΤΙΚΕΣ-ΠΡΩΤΟΚΟΛΛΟ ΕΠΕΜΒΑΣΕΩΝ (ΔΡΑΣΕΙΣ C12&amp; C6), έργα LIFE07NAT/GR/000291 &amp; LIFE09NAT/IT/000502, 102 σελ.
</t>
  </si>
  <si>
    <t xml:space="preserve">Η πιο αποτελεσματική και στοχευμένη λειτουργία της ΟΑΕ θα επιτευχθέι μέρω ενός απαιτούμενου αριθμού (~3 ανά Περιφέρεια) σεμιναρίων ειδικής κατάρτισης του προσωπικού των φορέων και υπηρεσιών που εμπλέκονται στον εν λόγω μηχανισμό με βάση το σχετικό ΦΕΚ. </t>
  </si>
  <si>
    <t xml:space="preserve">Η πιο αποτελεσματική και στοχευμένη λειτουργία της ΟΑΕ θα επιτευχθέι μέρω ενός απαιτούμενου αριθμού (~2 ανά Περιφέρεια) σεμιναρίων ειδικής κατάρτισης του προσωπικού των φορέων και υπηρεσιών που εμπλέκονται στον εν λόγω μηχανισμό με βάση το σχετικό ΦΕΚ. Αλλά και της εξασφάλισης των μέσων λειτουργίας της στο διηνεκές </t>
  </si>
  <si>
    <t>Διαμόρφωση κατάλληλων συνθηκών για την βιωσιμότητα μετα-πληθυσμών καφέ αρκούδας σε περιοχές επαναποίκησης</t>
  </si>
  <si>
    <t xml:space="preserve">Η εξασφάλιση της επιβίωσης 5 αναπαραγωγικών ατόμων (κατ'ελάχιτον) αρκουδας στην στοχευόμενη περιοχή προκειμένου να εξασφαλιστεί η απαιτούμενη αναπραγωγική βάση και δυναμική για την βιώσιμη εδραίωση ενός μεταπληθυσμού αρκούδας στην περιοχή </t>
  </si>
  <si>
    <t>Η επαν-αποίκηση «νέων» περιοχών της ιστορικής κατανομής της αρκούδας στην Ελλάδα είναι ένα φαινόμενο που έχει ξεκινήσει να παρατηρείται από τα τέλη της δεκαετίας του 1990 (Mertzanis et. al. 2009)ι χαρακτηρίζει αρκετά ορεινά συγκροτήματα που γειτνιάζουν με τον κύριο γεωγραφικό πυρήνα μόνιμης παρουσίας (π.χ. ορεινό τόξο Βόρα (Όρος Καϊμακτσαλάν), Αντιχάσια, Αθαμανικά όρη, Νότια Πίνδος) (χάρτης 2) και είναι υψηλής βιογεωγραφικής σημασίας. Η πιο πρόσφατη και πιο νότια οριακή εμφάνιση αρκούδας σε περιοχή επαναποίκησης καταγράφηκε το 2017 στο όρος Καλλίδρομο (ΦΔ  Ε.Π Οίτης). Αντίστοιχα στα «Άνω Στενά Καλαμά» (ν. Θεσπρωτίας) καταγράφηκε η πιο δυτική εμφάνιση αρκούδας, ενώ στο ΔΔ Δερείου (Ν. Έβρου) η πιο ανατολική αντίστοιχα. Η έλλειψη άμεσων μέτρων πρόληψης ζημιών στην παραγωγή (κυρίως μελισσόκομία) καθώς και η έλλειψη ενημέρωσης των τοπικών κοινωνιών στις περιοχές επαναποίκησης έχουν ως αποτέλεσμα την φυσική εξόντωση των ατόμων pioneer με αποτέλεσμα να μην καθίσταται δυνατή η εδραίωση ενός βιώσιμου μεταπληθυσμού στις περιοχές αυτές.</t>
  </si>
  <si>
    <t xml:space="preserve">Mertzanis G., Korakis G., Tsiokanos K., Aravidis Il. (2009): Expansion of brown bear range in the course of rural abandonment during the 20th century - a case study from the Pindos mountain range. Pp 330-337 in: "Woodland Cultures in Time and Space - Tales from the past, messages for the future". (Saratsi E., Burgi Mat., Johann El., Kirby K., Moreno D., Watkins Ch.eds.); Embryo Publ. 2009, ISBN 978-960-8002-53-1., 400 pp. </t>
  </si>
  <si>
    <t xml:space="preserve">Πληθυσμιακές εκτιμήσεις λύκου (Canis lupus,) με τη χρήση βιοδηλωτικών ενδείξεων και γενετικής ανάλυσης και διερεύνηση τροφικών συνηθειών του είδους  σε Εθνικά πάρκα. Το μέτρο αφορά στην εφαρμογή μεθόδων καταμέτρησης δημογραφικών παραμέτρων του είδους για την παρακολούθηση της κατάστασης διατήρησης του είδους και την επίδραση στο κτηνοτροφικό κεφάλαιο και τα είδη άγριων οπληφόρων.Πληθυσμιακές εκτιμήσεις σε έκταση  ~ 5000τετ.χλμ και σε 2 Εθνικά πάρκα (Δάσους Δαδιάς και Ροδόπης). Κόστος: 42000 (ανά 1000 τετχλμ) Χ 5 + 15.000 (ανάλυση) Χ 2 = 240000
</t>
  </si>
  <si>
    <t>Ηλιόπουλος Γιώργος, Δρ. Βιολόγος, Καλλιστώ Π.Ο</t>
  </si>
  <si>
    <t xml:space="preserve">Το μέτρο θα πρέπει να επαναλαμβάνεται  ανά εξαετία στο δίκτυο Natura 2000 και τις ενδιάμεσες αυτών περιοχές εντός των ορίων ευθύνης των φορεών διαχείρισης τω ν   Εθνικών Πάρκων: Δάσος Δαδιάς, Ροδόπης. 
Το μέτρο είναι απολύτως απαραίτητο για: α) την πληθυσμιακή εκτίμηση του λύκου σε κάθε  χερσαίο εθνικό πάρκο με σημαντική παρουσία του είδους και  με ενιαία και κοινή μεθοδολογία  β) την  συνολική πληθυσμιακή εκτίμηση του είδους σε εθνικό επίπεδο κατόπιν  αναγωγών και μοντελοποιήσεων με βάση το σύνολο των αποτελεσμάτων και εκτιμήσεων από όλα τα Ε.Π  καθώς το σύνολο της έκτασής τους αποτελεί πολύ σημαντικό ποσοστό της κατανομής του είδους γ) την παρακολούθηση της κατάστασης διατήρησης του είδους  ανά περιοχή Natura/ Εθνικού Πάρκου με τη συλλογή δημογραφικών χαρακτηριστικών δ) την εκτίμηση του ποσοστού υβριδισμού με σκύλους ε) την παρακολούθηση των στόχων διατήρησης ανά εξαετή αναφορά , στ) την εκτίμηση του βαθμού συσχετισμού των επιπέδων απώλειας κτηνοτροφικού κεφαλαίου με τα πληθυσμιακά επίπεδα σε συνδυασμό με άλλες παραμέτρους και τον σχεδιασμό δράσεων αντιμετώπισης της σύγκρουσης  ζ) την επίδραση του λύκου στα  άγρια οπληφόρα είδη θηλαστικών (ζαρκάδι, ελάφι, αγριόχοιρο, αγριόγιδο) 
Περιλαμβάνει την συλλογή  και εξαγωγή  γενετικού υλικού με μη επεμβατικές διαδικασίες (μέσω συλλογής περιττωμάτων) σε εποχιακή βάση και συχνότητα από το μόνιμο και εποχιακό προσωπικό των φορέων διαχείρισης με την αρωγή ειδικών επιστημόνων για την εκπαίδευση του προσωπικού και τον σχεδιασμό της έρευνας. Η απομόνωση και ανάλυση του γενετικού υλικού θα γίνεται σε εργαστήρια γενετικής (εξωτερική βοήθεια) και οι πληθυσμιακές εκτιμήσεις με τη μέθοδο capture -mark-recapture. Επιπλέον τα δεδομένα χωρικής κατανομής των βιοδηλωτικών ενδείξεων (περιττώματα, μαρκαρίσματα) μπορούν συμπληρωματικά να χρησιμοποιηθούν  για την εκτίμηση του αριθμού των αγελών λύκου σε μια περιοχή. 
Το κόστος για μια επανάληψη της μεθόδου ανά  1000 τετ.χλμ έκτασης  (μονάδα αναφοράς)  απαιτεί διενέργεια 10km transects ανά 100 τετ.χλμ (βλ. βιβλιογραφία) και περιλαμβάνει δαπάνες μετακινήσεων προσωπικού (3500), αμοιβές εποχιακού προσωπικού  για την συλλογή περιττωμάτων και βιοδηλωτικών ενδείξεων (120 ανθρωπομέρες Χ 150 ευρώ μεικτό κόστος = 18000 για 6 επαναλήψεις),  αναλώσιμα συλλογής υλικού  και αποθήκευσης δειγμάτων (1000) , αμοιβές εργαστηρίου γενετικής ανάλυσης (150 δείγματα  Χ 90= 13500), τροφική ανάλυση περιττωμάτων (150 δείγματα Χ40= 6000)- Σύνολο:  42.000 ευρώ/1000 τετ.χλμ. Το κόστος του συντονισμού, επιστημονικής επιμέλειας, εκπαίδευσης προσωπικού, στατιστικής επεξεργασίας δεδομένων και συγγραφής ειδικών εκθέσεων αναφοράς εκτιμάται ανά περίοδο αναφοράς για κάθε περίοδο αναφοράς και Εθνικό Πάρκο σε : 60 ανθρωπομέρες Χ 250 μεικτό κόστος = 15.000 ευρώ .
Περιφέρεια Ανατολικής Μακεδονίας και Θράκης: Πληθυσμιακές εκτιμήσεις σε έκταση  ~ 5000τετ.χλμ και σε 2 Εθνικά πάρκα (Δάσους Δαδιάς και Ροδόπης). Κόστος: 42000 Χ 5 + 15.000 Χ 2 = 240000
</t>
  </si>
  <si>
    <t xml:space="preserve">Galaverni, M., Palumbo, D., Fabbri, E., Caniglia, R., Greco, C., &amp; Randi, E. (2011). Monitoring wolves (Canis lupus) by non-invasive genetics and camera trapping: a small-scale pilot study. European Journal of Wildlife Research, 58(1), 47–58. doi:10.1007/s10344-011-0539-5 , /Caniglia, R., Fabbri, E., Cubaynes, S. et al. Conserv Genet (2012) 13: 53. https://doi.org/10.1007/s10592-011-0266-1, /Stansbury, C. R., Ausband, D. E., Zager, P., Mack, C. M., Miller, C. R., Pennell, M. W., &amp; Waits, L. P. (2014). A long-term population monitoring approach for a wide-ranging carnivore: Noninvasive genetic sampling of gray wolf rendezvous sites in Idaho, USA. The Journal of Wildlife Management, 78(6), 1040–1049. doi:10.1002/jwmg.736 ,/ Marucco, F., Pletscher, D. H., Boitani, L., Schwartz, M. K., Pilgrim, K. L., &amp; Lebreton, J.-D. (2009). Wolf survival and population trend using non-invasive capture-recapture techniques in the Western Alps. Journal of Applied Ecology, 46(5), 1003–1010. doi:10.1111/j.1365-2664.2009.01696.x ./Ciucci, P., L. Artoni, F. Crispino, E. Tosoni and L. Boitani. 2018. Inter-pack, seasonal and annual variation in prey consumed by wolves in Pollino National Park, southern Italy. Eur. J. Wildl. Res. 64: 5./Llaneza, L. and J.V. López-Bao. 2015. Indirect effects of changes in environmental and agricultural policies on the diet of wolves. Eur. J. Wildl. Res. 61: 895–902/Sidorovich, V.E., L.L. Tikhomirova and B. Jedrzejewska. 2003. Wolf Canis lupus numbers, diet and damage to livestock in relation to hunting and ungulate abundance in northeastern Belarus during 1990–2000. Wildl. Biol. 9: 103–111/Meriggi, A., V. Dagradi, O. Dondina, M. Perversi, P. Milanesi, M. Lombardini, S. Raviglione and A. Repossi. 2015. Short-term responses of wolf feeding habits to changes of wild and domestic ungulate abundance in Northern Italy. Ethol. Ecol. Evol. 27: 389–411/Petridou, M., Youlatos, D., Lazarou, Y., Selinides, K., Pylidis, C., Giannakopoulos, A., … Iliopoulos, Y. (2019). Wolf diet and livestock selection in central Greece. Mammalia, 83(6). doi:10.1515/mammalia-2018-0021 </t>
  </si>
  <si>
    <t>Πληθυσμιακές εκτιμήσεις λύκου (Canis lupus,) με τη χρήση βιοδηλωτικών ενδείξεων και γενετικής ανάλυσης και διερεύνηση τροφικών συνηθειών του είδους  σε Εθνικά πάρκα. Το μέτρο αφορά στην εφαρμογή μεθόδων καταμέτρησης δημογραφικών παραμέτρων του είδους για την παρακολούθηση της κατάστασης διατήρησης του είδους και την επίδραση στο κτηνοτροφικό κεφάλαιο και τα είδη άγριων οπληφόρων. Πληθυσμιακές εκτιμήσεις σε έκταση  ~ 8000τετ.χλμ και σε 4 Εθνικά πάρκα (Ε.Π Κερκίνης, Κορώνειας Βόλβης, Βόρα, Ολύμπου). Κόστος: 42000 (ανά 100τετ.χλμ) Χ 8 + 15.000 (ανάλυση ανά ΕΠ) Χ 4 = 396000</t>
  </si>
  <si>
    <t xml:space="preserve">Το μέτρο θα πρέπει να επαναλαμβάνεται  ανά εξαετία στο δίκτυο Natura 2000 και τις ενδιάμεσες αυτών περιοχές εντός των ορίων ευθύνης των φορεών διαχείρισης  τω ν  Εθνικών Πάρκων:  Κερκίνης, Κορώνειας-Βόλβης, Βόρα, Ολύμπου. 
Το μέτρο είναι απολύτως απαραίτητο για: α) την πληθυσμιακή εκτίμηση του λύκου σε κάθε  χερσαίο εθνικό πάρκο με σημαντική παρουσία του είδους και  με ενιαία και κοινή μεθοδολογία  β) την  συνολική πληθυσμιακή εκτίμηση του είδους σε εθνικό επίπεδο κατόπιν  αναγωγών και μοντελοποιήσεων με βάση το σύνολο των αποτελεσμάτων και εκτιμήσεων από όλα τα Ε.Π  καθώς το σύνολο της έκτασής τους αποτελεί πολύ σημαντικό ποσοστό της κατανομής του είδους γ) την παρακολούθηση της κατάστασης διατήρησης του είδους  ανά περιοχή Natura/ Εθνικού Πάρκου με τη συλλογή δημογραφικών χαρακτηριστικών δ) την εκτίμηση του ποσοστού υβριδισμού με σκύλους ε) την παρακολούθηση των στόχων διατήρησης ανά εξαετή αναφορά , στ) την εκτίμηση του βαθμού συσχετισμού των επιπέδων απώλειας κτηνοτροφικού κεφαλαίου με τα πληθυσμιακά επίπεδα σε συνδυασμό με άλλες παραμέτρους και τον σχεδιασμό δράσεων αντιμετώπισης της σύγκρουσης  ζ) την επίδραση του λύκου στα  άγρια οπληφόρα είδη θηλαστικών (ζαρκάδι, ελάφι, αγριόχοιρο, αγριόγιδο) 
Περιλαμβάνει την συλλογή  και εξαγωγή  γενετικού υλικού με μη επεμβατικές διαδικασίες (μέσω συλλογής περιττωμάτων) σε εποχιακή βάση και συχνότητα από το μόνιμο και εποχιακό προσωπικό των φορέων διαχείρισης με την αρωγή ειδικών επιστημόνων για την εκπαίδευση του προσωπικού και τον σχεδιασμό της έρευνας. Η απομόνωση και ανάλυση του γενετικού υλικού θα γίνεται σε εργαστήρια γενετικής (εξωτερική βοήθεια) και οι πληθυσμιακές εκτιμήσεις με τη μέθοδο capture -mark-recapture. Επιπλέον τα δεδομένα χωρικής κατανομής των βιοδηλωτικών ενδείξεων (περιττώματα, μαρκαρίσματα) μπορούν συμπληρωματικά να χρησιμοποιηθούν  για την εκτίμηση του αριθμού των αγελών λύκου σε μια περιοχή. 
Το κόστος για μια επανάληψη της μεθόδου ανά  1000 τετ.χλμ έκτασης  (μονάδα αναφοράς)  απαιτεί διενέργεια 10km transects ανά 100 τετ.χλμ (βλ. βιβλιογραφία) και περιλαμβάνει δαπάνες μετακινήσεων προσωπικού (3500), αμοιβές εποχιακού προσωπικού  για την συλλογή περιττωμάτων και βιοδηλωτικών ενδείξεων (120 ανθρωπομέρες Χ 150 ευρώ μεικτό κόστος = 18000 για 6 επαναλήψεις),  αναλώσιμα συλλογής υλικού  και αποθήκευσης δειγμάτων (1000) , αμοιβές εργαστηρίου γενετικής ανάλυσης (150 δείγματα  Χ 90= 13500), τροφική ανάλυση περιττωμάτων (150 δείγματα Χ40= 6000)- Σύνολο:  42.000 ευρώ/1000 τετ.χλμ. Το κόστος του συντονισμού, επιστημονικής επιμέλειας, εκπαίδευσης προσωπικού, στατιστικής επεξεργασίας δεδομένων και συγγραφής ειδικών εκθέσεων αναφοράς εκτιμάται ανά περίοδο αναφοράς για κάθε περίοδο αναφοράς και Εθνικό Πάρκο σε : 60 ανθρωπομέρες Χ 250 μεικτό κόστος = 15.000 ευρώ .
Περιφέρεια Κεντρικής Μακεδονίας: Πληθυσμιακές εκτιμήσεις σε έκταση  ~ 8000τετ.χλμ και σε 4 Εθνικά πάρκα (Ε.Π Κερκίνης, Κορώνειας Βόλβης, Βόρα, Ολύμπου). Κόστος: 42000 Χ 8 + 15.000 Χ 4 = 396000
</t>
  </si>
  <si>
    <t xml:space="preserve">Galaverni, M., Palumbo, D., Fabbri, E., Caniglia, R., Greco, C., &amp; Randi, E. (2011). Monitoring wolves (Canis lupus) by non-invasive genetics and camera trapping: a small-scale pilot study. European Journal of Wildlife Research, 58(1), 47–58. doi:10.1007/s10344-011-0539-5 , /Caniglia, R., Fabbri, E., Cubaynes, S. et al. Conserv Genet (2012) 13: 53. https://doi.org/10.1007/s10592-011-0266-1, /Stansbury, C. R., Ausband, D. E., Zager, P., Mack, C. M., Miller, C. R., Pennell, M. W., &amp; Waits, L. P. (2014). A long-term population monitoring approach for a wide-ranging carnivore: Noninvasive genetic sampling of gray wolf rendezvous sites in Idaho, USA. The Journal of Wildlife Management, 78(6), 1040–1049. doi:10.1002/jwmg.736 ,/ Marucco, F., Pletscher, D. H., Boitani, L., Schwartz, M. K., Pilgrim, K. L., &amp; Lebreton, J.-D. (2009). Wolf survival and population trend using non-invasive capture-recapture techniques in the Western Alps. Journal of Applied Ecology, 46(5), 1003–1010. doi:10.1111/j.1365-2664.2009.01696.x ./Ciucci, P., L. Artoni, F. Crispino, E. Tosoni and L. Boitani. 2018. Inter-pack, seasonal and annual variation in prey consumed by wolves in Pollino National Park, southern Italy. Eur. J. Wildl. Res. 64: 5./Llaneza, L. and J.V. López-Bao. 2015. Indirect effects of changes in environmental and agricultural policies on the diet of wolves. Eur. J. Wildl. Res. 61: 895–902/Sidorovich, V.E., L.L. Tikhomirova and B. Jedrzejewska. 2003. Wolf Canis lupus numbers, diet and damage to livestock in relation to hunting and ungulate abundance in northeastern Belarus during 1990–2000. Wildl. Biol. 9: 103–111/Meriggi, A., V. Dagradi, O. Dondina, M. Perversi, P. Milanesi, M. Lombardini, S. Raviglione and A. Repossi. 2015. Short-term responses of wolf feeding habits to changes of wild and domestic ungulate abundance in Northern Italy. Ethol. Ecol. Evol. 27: 389–411/Llaneza, L., García, E. J., &amp; López-Bao, J. V. (2014). Intensity of Territorial Marking Predicts Wolf Reproduction: Implications for Wolf Monitoring. PLoS ONE, 9(3), e93015. doi:10.1371/journal.pone.0093015/Petridou, M., Youlatos, D., Lazarou, Y., Selinides, K., Pylidis, C., Giannakopoulos, A., … Iliopoulos, Y. (2019). Wolf diet and livestock selection in central Greece. Mammalia, 83(6). doi:10.1515/mammalia-2018-0021 </t>
  </si>
  <si>
    <t>Πληθυσμιακές εκτιμήσεις λύκου (Canis lupus,) με τη χρήση βιοδηλωτικών ενδείξεων και γενετικής ανάλυσης και διερεύνηση τροφικών συνηθειών του είδους  σε Εθνικά πάρκα. Το μέτρο αφορά στην εφαρμογή μεθόδων καταμέτρησης δημογραφικών παραμέτρων του είδους για την παρακολούθηση της κατάστασης διατήρησης του είδους και την επίδραση στο κτηνοτροφικό κεφάλαιο και τα είδη άγριων οπληφόρων. Πληθυσμιακές εκτιμήσεις σε έκταση  ~ 7000τετ.χλμ και σε 4 Εθνικά πάρκα (Ε.Π Β. Πίνδου, Ε.Π Τζουμέρκων-τμήμα, Ε.Π Καλαμά – Αχέροντα, Ε.Π Παμβώτιδας-τμήμα). Κόστος: 42000 (ανά 1000 τετ.χλμ) Χ 7 + 15.000  (ανάλυση)Χ 3 = 339000</t>
  </si>
  <si>
    <t xml:space="preserve">Το μέτρο θα πρέπει να επαναλαμβάνεται  ανά εξαετία στο δίκτυο Natura 2000 και τις ενδιάμεσες αυτών περιοχές εντός των ορίων ευθύνης των φορεών διαχείρισης τω ν  Εθνικών Πάρκων:  Βόρειας; Πίνδου, Παμβώτιδας, Τζουμέρκων (τμήμα) και Αχέροντα- Καλαμά. 
Το μέτρο είναι απολύτως απαραίτητο για: α) την πληθυσμιακή εκτίμηση του λύκου σε κάθε  χερσαίο εθνικό πάρκο με σημαντική παρουσία του είδους και  με ενιαία και κοινή μεθοδολογία  β) την  συνολική πληθυσμιακή εκτίμηση του είδους σε εθνικό επίπεδο κατόπιν  αναγωγών και μοντελοποιήσεων με βάση το σύνολο των αποτελεσμάτων και εκτιμήσεων από όλα τα Ε.Π  καθώς το σύνολο της έκτασής τους αποτελεί πολύ σημαντικό ποσοστό της κατανομής του είδους γ) την παρακολούθηση της κατάστασης διατήρησης του είδους  ανά περιοχή Natura/ Εθνικού Πάρκου με τη συλλογή δημογραφικών χαρακτηριστικών δ) την εκτίμηση του ποσοστού υβριδισμού με σκύλους ε) την παρακολούθηση των στόχων διατήρησης ανά εξαετή αναφορά , στ) την εκτίμηση του βαθμού συσχετισμού των επιπέδων απώλειας κτηνοτροφικού κεφαλαίου με τα πληθυσμιακά επίπεδα σε συνδυασμό με άλλες παραμέτρους και τον σχεδιασμό δράσεων αντιμετώπισης της σύγκρουσης  ζ) την επίδραση του λύκου στα  άγρια οπληφόρα είδη θηλαστικών (ζαρκάδι, ελάφι, αγριόχοιρο, αγριόγιδο) 
Περιλαμβάνει την συλλογή  και εξαγωγή  γενετικού υλικού με μη επεμβατικές διαδικασίες (μέσω συλλογής περιττωμάτων) σε εποχιακή βάση και συχνότητα από το μόνιμο και εποχιακό προσωπικό των φορέων διαχείρισης με την αρωγή ειδικών επιστημόνων για την εκπαίδευση του προσωπικού και τον σχεδιασμό της έρευνας. Η απομόνωση και ανάλυση του γενετικού υλικού θα γίνεται σε εργαστήρια γενετικής (εξωτερική βοήθεια) και οι πληθυσμιακές εκτιμήσεις με τη μέθοδο capture -mark-recapture. Επιπλέον τα δεδομένα χωρικής κατανομής των βιοδηλωτικών ενδείξεων (περιττώματα, μαρκαρίσματα) μπορούν συμπληρωματικά να χρησιμοποιηθούν  για την εκτίμηση του αριθμού των αγελών λύκου σε μια περιοχή. 
Το κόστος για μια επανάληψη της μεθόδου ανά  1000 τετ.χλμ έκτασης  (μονάδα αναφοράς)  απαιτεί διενέργεια 10km transects ανά 100 τετ.χλμ (βλ. βιβλιογραφία) και περιλαμβάνει δαπάνες μετακινήσεων προσωπικού (3500), αμοιβές εποχιακού προσωπικού  για την συλλογή περιττωμάτων και βιοδηλωτικών ενδείξεων (120 ανθρωπομέρες Χ 150 ευρώ μεικτό κόστος = 18000 για 6 επαναλήψεις),  αναλώσιμα συλλογής υλικού  και αποθήκευσης δειγμάτων (1000) , αμοιβές εργαστηρίου γενετικής ανάλυσης (150 δείγματα  Χ 90= 13500), τροφική ανάλυση περιττωμάτων (150 δείγματα Χ40= 6000)- Σύνολο:  42.000 ευρώ/1000 τετ.χλμ
Το κόστος του συντονισμού, επιστημονικής επιμέλειας, εκπαίδευσης προσωπικού, στατιστικής επεξεργασίας δεδομένων και συγγραφής ειδικών εκθέσεων αναφοράς εκτιμάται ανά περίοδο αναφοράς για κάθε περίοδο αναφοράς και Εθνικό Πάρκο σε : 60 ανθρωπομέρες Χ 250 μεικτό κόστος = 15.000 ευρώ .
Περιφέρεια Ηπείρου: Πληθυσμιακές εκτιμήσεις σε έκταση  ~ 7000τετ.χλμ και σε 4 Εθνικά πάρκα (Ε.Π Β. Πίνδου, Ε.Π Τζουμέρκων-τμήμα, Ε.Π Καλαμά – Αχέροντα, Ε.Π Παμβώτιδας-τμήμα). Κόστος: 42000 Χ 7 + 15.000 Χ 3 = 339000
</t>
  </si>
  <si>
    <t xml:space="preserve">Galaverni, M., Palumbo, D., Fabbri, E., Caniglia, R., Greco, C., &amp; Randi, E. (2011). Monitoring wolves (Canis lupus) by non-invasive genetics and camera trapping: a small-scale pilot study. European Journal of Wildlife Research, 58(1), 47–58. doi:10.1007/s10344-011-0539-5 , /Caniglia, R., Fabbri, E., Cubaynes, S. et al. Conserv Genet (2012) 13: 53. https://doi.org/10.1007/s10592-011-0266-1, /Stansbury, C. R., Ausband, D. E., Zager, P., Mack, C. M., Miller, C. R., Pennell, M. W., &amp; Waits, L. P. (2014). A long-term population monitoring approach for a wide-ranging carnivore: Noninvasive genetic sampling of gray wolf rendezvous sites in Idaho, USA. The Journal of Wildlife Management, 78(6), 1040–1049. doi:10.1002/jwmg.736 ,/ Marucco, F., Pletscher, D. H., Boitani, L., Schwartz, M. K., Pilgrim, K. L., &amp; Lebreton, J.-D. (2009). Wolf survival and population trend using non-invasive capture-recapture techniques in the Western Alps. Journal of Applied Ecology, 46(5), 1003–1010. doi:10.1111/j.1365-2664.2009.01696.x ./Ciucci, P., L. Artoni, F. Crispino, E. Tosoni and L. Boitani. 2018. Inter-pack, seasonal and annual variation in prey consumed by wolves in Pollino National Park, southern Italy. Eur. J. Wildl. Res. 64: 5./Llaneza, L. and J.V. López-Bao. 2015. Indirect effects of changes in environmental and agricultural policies on the diet of wolves. Eur. J. Wildl. Res. 61: 895–902/Sidorovich, V.E., L.L. Tikhomirova and B. Jedrzejewska. 2003. Wolf Canis lupus numbers, diet and damage to livestock in relation to hunting and ungulate abundance in northeastern Belarus during 1990–2000. Wildl. Biol. 9: 103–111/Meriggi, A., V. Dagradi, O. Dondina, M. Perversi, P. Milanesi, M. Lombardini, S. Raviglione and A. Repossi. 2015. Short-term responses of wolf feeding habits to changes of wild and domestic ungulate abundance in Northern Italy. Ethol. Ecol. Evol. 27: 389–411/Llaneza, L., García, E. J., &amp; López-Bao, J. V. (2014). Intensity of Territorial Marking Predicts Wolf Reproduction: Implications for Wolf Monitoring. PLoS ONE, 9(3), e93015. doi:10.1371/journal.pone.0093015/Petridou, M., Youlatos, D., Lazarou, Y., Selinides, K., Pylidis, C., Giannakopoulos, A., … Iliopoulos, Y. (2019). Wolf diet and livestock selection in central Greece. Mammalia, 0(0). doi:10.1515/mammalia-2018-0021 </t>
  </si>
  <si>
    <t>Πληθυσμιακές εκτιμήσεις λύκου (Canis lupus,) με τη χρήση βιοδηλωτικών ενδείξεων και γενετικής ανάλυσης και διερεύνηση τροφικών συνηθειών του είδους  σε Εθνικά πάρκα. Το μέτρο αφορά στην εφαρμογή μεθόδων καταμέτρησης δημογραφικών παραμέτρων του είδους για την παρακολούθηση της κατάστασης διατήρησης του είδους και την επίδραση στο κτηνοτροφικό κεφάλαιο και τα είδη άγριων οπληφόρων. Πληθυσμιακές εκτιμήσεις σε έκταση  ~ 5000τετ.χλμ και σε 2 Εθνικά πάρκα ( Ε.Π Τζουμέρκων-τμήμα, Ε.Π Λίμνης Κάρλας-τμήμα). Κόστος: 42000 (ανά 1000 τετ.χλμ) Χ 5 + 15.000 (ανάλυση)  Χ 2 = 240000</t>
  </si>
  <si>
    <t>Το μέτρο θα πρέπει να επαναλαμβάνεται  ανά εξαετία στο δίκτυο Natura 2000 και τις ενδιάμεσες αυτών περιοχές εντός των ορίων ευθύνης των φορεών διαχείρισης τω ν  Εθνικών Πάρκων:   Τζουμέρκων (τμήμα) και Λϊμνης Κάρλας (τμήμα). 
Το μέτρο είναι απολύτως απαραίτητο για: α) την πληθυσμιακή εκτίμηση του λύκου σε κάθε  χερσαίο εθνικό πάρκο με σημαντική παρουσία του είδους και  με ενιαία και κοινή μεθοδολογία  β) την  συνολική πληθυσμιακή εκτίμηση του είδους σε εθνικό επίπεδο κατόπιν  αναγωγών και μοντελοποιήσεων με βάση το σύνολο των αποτελεσμάτων και εκτιμήσεων από όλα τα Ε.Π  καθώς το σύνολο της έκτασής τους αποτελεί πολύ σημαντικό ποσοστό της κατανομής του είδους γ) την παρακολούθηση της κατάστασης διατήρησης του είδους  ανά περιοχή Natura/ Εθνικού Πάρκου με τη συλλογή δημογραφικών χαρακτηριστικών δ) την εκτίμηση του ποσοστού υβριδισμού με σκύλους ε) την παρακολούθηση των στόχων διατήρησης ανά εξαετή αναφορά , στ) την εκτίμηση του βαθμού συσχετισμού των επιπέδων απώλειας κτηνοτροφικού κεφαλαίου με τα πληθυσμιακά επίπεδα σε συνδυασμό με άλλες παραμέτρους και τον σχεδιασμό δράσεων αντιμετώπισης της σύγκρουσης  ζ) την επίδραση του λύκου στα  άγρια οπληφόρα είδη θηλαστικών (ζαρκάδι, ελάφι, αγριόχοιρο, αγριόγιδο) 
Περιλαμβάνει την συλλογή  και εξαγωγή  γενετικού υλικού με μη επεμβατικές διαδικασίες (μέσω συλλογής περιττωμάτων) σε εποχιακή βάση και συχνότητα από το μόνιμο και εποχιακό προσωπικό των φορέων διαχείρισης με την αρωγή ειδικών επιστημόνων για την εκπαίδευση του προσωπικού και τον σχεδιασμό της έρευνας. Η απομόνωση και ανάλυση του γενετικού υλικού θα γίνεται σε εργαστήρια γενετικής (εξωτερική βοήθεια) και οι πληθυσμιακές εκτιμήσεις με τη μέθοδο capture -mark-recapture. Επιπλέον τα δεδομένα χωρικής κατανομής των βιοδηλωτικών ενδείξεων (περιττώματα, μαρκαρίσματα) μπορούν συμπληρωματικά να χρησιμοποιηθούν  για την εκτίμηση του αριθμού των αγελών λύκου σε μια περιοχή. 
Το κόστος για μια επανάληψη της μεθόδου ανά  1000 τετ.χλμ έκτασης  (μονάδα αναφοράς)  απαιτεί διενέργεια 10km transects ανά 100 τετ.χλμ (βλ. βιβλιογραφία) και περιλαμβάνει δαπάνες μετακινήσεων προσωπικού (3500), αμοιβές εποχιακού προσωπικού  για την συλλογή περιττωμάτων και βιοδηλωτικών ενδείξεων (120 ανθρωπομέρες Χ 150 ευρώ μεικτό κόστος = 18000 για 6 επαναλήψεις),  αναλώσιμα συλλογής υλικού  και αποθήκευσης δειγμάτων (1000) , αμοιβές εργαστηρίου γενετικής ανάλυσης (150 δείγματα  Χ 90= 13500), τροφική ανάλυση περιττωμάτων (150 δείγματα Χ40= 6000)- Σύνολο:  42.000 ευρώ/1000 τετ.χλμ
Το κόστος του συντονισμού, επιστημονικής επιμέλειας, εκπαίδευσης προσωπικού, στατιστικής επεξεργασίας δεδομένων και συγγραφής ειδικών εκθέσεων αναφοράς εκτιμάται ανά περίοδο αναφοράς για κάθε περίοδο αναφοράς και Εθνικό Πάρκο σε : 60 ανθρωπομέρες Χ 250 μεικτό κόστος = 15.000 ευρώ .Περιφέρεια Θεσσαλίας: Πληθυσμιακές εκτιμήσεις σε έκταση  ~ 5000τετ.χλμ και σε 2 Εθνικά πάρκα ( Ε.Π Τζουμέρκων-τμήμα, Ε.Π Λίμνης Κάρλας-τμήμα). Κόστος: 42000 Χ 5 + 15.000 Χ 2 = 240000</t>
  </si>
  <si>
    <t>Πληθυσμιακές εκτιμήσεις λύκου (Canis lupus,) με τη χρήση βιοδηλωτικών ενδείξεων και γενετικής ανάλυσης και διερεύνηση τροφικών συνηθειών του είδους  σε Εθνικά πάρκα. Το μέτρο αφορά στην εφαρμογή μεθόδων καταμέτρησης δημογραφικών παραμέτρων του είδους για την παρακολούθηση της κατάστασης διατήρησης του είδους και την επίδραση στο κτηνοτροφικό κεφάλαιο και τα είδη άγριων οπληφόρων. Πληθυσμιακές εκτιμήσεις σε έκταση  ~ 6000τετ.χλμ και σε 3 Εθνικά πάρκα ( Ε.Π Τζουμέρκων-νότιο τμήμα, Ε.Π Οίτης, Ε.Π Παρνασσού). Κόστος: 42000 (ανά 1000 τετ.χλμ.) Χ 6 + 15.000 (ανάλυση) Χ 3 = 297000</t>
  </si>
  <si>
    <t>Το μέτρο θα πρέπει να επαναλαμβάνεται  ανά εξαετία στο δίκτυο Natura 2000 και τις ενδιάμεσες αυτών περιοχές εντός των ορίων ευθύνης τω ν φορέων διαχείρησης των Εθνικών Πάρκων:   Οίτης,  Παρνασσού, Τζουμέρκων (νότιο μήμα). 
Το μέτρο είναι απολύτως απαραίτητο για: α) την πληθυσμιακή εκτίμηση του λύκου σε κάθε  χερσαίο εθνικό πάρκο με σημαντική παρουσία του είδους και  με ενιαία και κοινή μεθοδολογία  β) την  συνολική πληθυσμιακή εκτίμηση του είδους σε εθνικό επίπεδο κατόπιν  αναγωγών και μοντελοποιήσεων με βάση το σύνολο των αποτελεσμάτων και εκτιμήσεων από όλα τα Ε.Π  καθώς το σύνολο της έκτασής τους αποτελεί πολύ σημαντικό ποσοστό της κατανομής του είδους γ) την παρακολούθηση της κατάστασης διατήρησης του είδους  ανά περιοχή Natura/ Εθνικού Πάρκου με τη συλλογή δημογραφικών χαρακτηριστικών δ) την εκτίμηση του ποσοστού υβριδισμού με σκύλους ε) την παρακολούθηση των στόχων διατήρησης ανά εξαετή αναφορά , στ) την εκτίμηση του βαθμού συσχετισμού των επιπέδων απώλειας κτηνοτροφικού κεφαλαίου με τα πληθυσμιακά επίπεδα σε συνδυασμό με άλλες παραμέτρους και τον σχεδιασμό δράσεων αντιμετώπισης της σύγκρουσης  ζ) την επίδραση του λύκου στα  άγρια οπληφόρα είδη θηλαστικών (ζαρκάδι, ελάφι, αγριόχοιρο, αγριόγιδο) 
Περιλαμβάνει την συλλογή  και εξαγωγή  γενετικού υλικού με μη επεμβατικές διαδικασίες (μέσω συλλογής περιττωμάτων) σε εποχιακή βάση και συχνότητα από το μόνιμο και εποχιακό προσωπικό των φορέων διαχείρισης με την αρωγή ειδικών επιστημόνων για την εκπαίδευση του προσωπικού και τον σχεδιασμό της έρευνας. Η απομόνωση και ανάλυση του γενετικού υλικού θα γίνεται σε εργαστήρια γενετικής (εξωτερική βοήθεια) και οι πληθυσμιακές εκτιμήσεις με τη μέθοδο capture -mark-recapture. Επιπλέον τα δεδομένα χωρικής κατανομής των βιοδηλωτικών ενδείξεων (περιττώματα, μαρκαρίσματα) μπορούν συμπληρωματικά να χρησιμοποιηθούν  για την εκτίμηση του αριθμού των αγελών λύκου σε μια περιοχή. 
Το κόστος για μια επανάληψη της μεθόδου ανά  1000 τετ.χλμ έκτασης  (μονάδα αναφοράς)  απαιτεί διενέργεια 10km transects ανά 100 τετ.χλμ (βλ. βιβλιογραφία) και περιλαμβάνει δαπάνες μετακινήσεων προσωπικού (3500), αμοιβές εποχιακού προσωπικού  για την συλλογή περιττωμάτων και βιοδηλωτικών ενδείξεων (120 ανθρωπομέρες Χ 150 ευρώ μεικτό κόστος = 18000 για 6 επαναλήψεις),  αναλώσιμα συλλογής υλικού  και αποθήκευσης δειγμάτων (1000) , αμοιβές εργαστηρίου γενετικής ανάλυσης (150 δείγματα  Χ 90= 13500), τροφική ανάλυση περιττωμάτων (150 δείγματα Χ40= 6000)- Σύνολο:  42.000 ευρώ/1000 τετ.χλμ. Το κόστος του συντονισμού, επιστημονικής επιμέλειας, εκπαίδευσης προσωπικού, στατιστικής επεξεργασίας δεδομένων και συγγραφής ειδικών εκθέσεων αναφοράς εκτιμάται ανά περίοδο αναφοράς για κάθε περίοδο αναφοράς και Εθνικό Πάρκο σε : 60 ανθρωπομέρες Χ 250 μεικτό κόστος = 15.000 ευρώ.                                                                                                                                                                                                                                      Περιφέρεια Στερεάς Ελλάδας: Πληθυσμιακές εκτιμήσεις σε έκταση  ~ 6000τετ.χλμ και σε 3 Εθνικά πάρκα ( Ε.Π Τζουμέρκων-νότιο τμήμα, Ε.Π Οίτης, Ε.Π Παρνασσού). Κόστος: 42000 Χ 6 + 15.000 Χ 3 = 297000</t>
  </si>
  <si>
    <t>Πληθυσμιακές εκτιμήσεις λύκου (Canis lupus,) με τη χρήση βιοδηλωτικών ενδείξεων και γενετικής ανάλυσης και διερεύνηση τροφικών συνηθειών του είδους  σε Εθνικά πάρκα. Το μέτρο αφορά στην εφαρμογή μεθόδων καταμέτρησης δημογραφικών παραμέτρων του είδους για την παρακολούθηση της κατάστασης διατήρησης του είδους και την επίδραση στο κτηνοτροφικό κεφάλαιο και τα είδη άγριων οπληφόρων. Πληθυσμιακές εκτιμήσεις σε έκταση  ~ 1000τετ.χλμ ( Ε.Π Πάρνηθας). Κόστος: 42000 + 15.000 (ανάλυση) = 57000</t>
  </si>
  <si>
    <t>Το μέτρο θα πρέπει να επαναλαμβάνεται  ανά εξαετία στο δίκτυο Natura 2000 και τις ενδιάμεσες αυτών περιοχές εντός των ορίων ευθύνης του φορέα διαχείρισης του Εθνικού πάρκου Πάρνηθας.
Το μέτρο είναι απολύτως απαραίτητο για: α) την πληθυσμιακή εκτίμηση του λύκου σε κάθε  χερσαίο εθνικό πάρκο με σημαντική παρουσία του είδους και  με ενιαία και κοινή μεθοδολογία  β) την  συνολική πληθυσμιακή εκτίμηση του είδους σε εθνικό επίπεδο κατόπιν  αναγωγών και μοντελοποιήσεων με βάση το σύνολο των αποτελεσμάτων και εκτιμήσεων από όλα τα Ε.Π  καθώς το σύνολο της έκτασής τους αποτελεί πολύ σημαντικό ποσοστό της κατανομής του είδους γ) την παρακολούθηση της κατάστασης διατήρησης του είδους  ανά περιοχή Natura/ Εθνικού Πάρκου με τη συλλογή δημογραφικών χαρακτηριστικών δ) την εκτίμηση του ποσοστού υβριδισμού με σκύλους ε) την παρακολούθηση των στόχων διατήρησης ανά εξαετή αναφορά , στ) την εκτίμηση του βαθμού συσχετισμού των επιπέδων απώλειας κτηνοτροφικού κεφαλαίου με τα πληθυσμιακά επίπεδα σε συνδυασμό με άλλες παραμέτρους και τον σχεδιασμό δράσεων αντιμετώπισης της σύγκρουσης  ζ) την επίδραση του λύκου στα  άγρια οπληφόρα είδη θηλαστικών (ζαρκάδι, ελάφι, αγριόχοιρο, αγριόγιδο) 
Περιλαμβάνει την συλλογή  και εξαγωγή  γενετικού υλικού με μη επεμβατικές διαδικασίες (μέσω συλλογής περιττωμάτων) σε εποχιακή βάση και συχνότητα από το μόνιμο και εποχιακό προσωπικό των φορέων διαχείρισης με την αρωγή ειδικών επιστημόνων για την εκπαίδευση του προσωπικού και τον σχεδιασμό της έρευνας. Η απομόνωση και ανάλυση του γενετικού υλικού θα γίνεται σε εργαστήρια γενετικής (εξωτερική βοήθεια) και οι πληθυσμιακές εκτιμήσεις με τη μέθοδο capture -mark-recapture. Επιπλέον τα δεδομένα χωρικής κατανομής των βιοδηλωτικών ενδείξεων (περιττώματα, μαρκαρίσματα) μπορούν συμπληρωματικά να χρησιμοποιηθούν  για την εκτίμηση του αριθμού των αγελών λύκου σε μια περιοχή. 
Το κόστος για μια επανάληψη της μεθόδου ανά  1000 τετ.χλμ έκτασης  (μονάδα αναφοράς)  απαιτεί διενέργεια 10km transects ανά 100 τετ.χλμ (βλ. βιβλιογραφία) και περιλαμβάνει δαπάνες μετακινήσεων προσωπικού (3500), αμοιβές εποχιακού προσωπικού  για την συλλογή περιττωμάτων και βιοδηλωτικών ενδείξεων (120 ανθρωπομέρες Χ 150 ευρώ μεικτό κόστος = 18000 για 6 επαναλήψεις),  αναλώσιμα συλλογής υλικού  και αποθήκευσης δειγμάτων (1000) , αμοιβές εργαστηρίου γενετικής ανάλυσης (150 δείγματα  Χ 90= 13500), τροφική ανάλυση περιττωμάτων (150 δείγματα Χ40= 6000)- Σύνολο:  42.000 ευρώ/1000 τετ.χλμ. Το κόστος του συντονισμού, επιστημονικής επιμέλειας, εκπαίδευσης προσωπικού, στατιστικής επεξεργασίας δεδομένων και συγγραφής ειδικών εκθέσεων αναφοράς εκτιμάται ανά περίοδο αναφοράς για κάθε περίοδο αναφοράς και Εθνικό Πάρκο σε : 60 ανθρωπομέρες Χ 250 μεικτό κόστος = 15.000 ευρώΠεριφέρεια Αττικής: Πληθυσμιακές εκτιμήσεις σε έκταση  ~ 1000τετ.χλμ ( Ε.Π Πάρνηθας). Κόστος: 42000 + 15.000 = 57000</t>
  </si>
  <si>
    <t>Πληθυσμιακές εκτιμήσεις λύκου (Canis lupus,) με τη χρήση βιοδηλωτικών ενδείξεων και γενετικής ανάλυσης και διερεύνηση τροφικών συνηθειών του είδους  σε Εθνικά πάρκα. Το μέτρο αφορά στην εφαρμογή μεθόδων καταμέτρησης δημογραφικών παραμέτρων του είδους για την παρακολούθηση της κατάστασης διατήρησης του είδους και την επίδραση στο κτηνοτροφικό κεφάλαιο και τα είδη άγριων οπληφόρων. Πληθυσμιακές εκτιμήσεις σε έκταση  ~ 1000τετ.χλμ ( Ε.Π Πρεσπών). Κόστος: 42000 + 15.000 (ανάλυση) = 57000</t>
  </si>
  <si>
    <t>Το μέτρο θα πρέπει να επαναλαμβάνεται  ανά εξαετία στο δίκτυο Natura 2000 και τις ενδιάμεσες αυτών περιοχές εντός των ορίων ευθύνης του φορέα διαχείρισης του Εθνικού πάρκου Πρεσπών.
Το μέτρο είναι απολύτως απαραίτητο για: α) την πληθυσμιακή εκτίμηση του λύκου σε κάθε  χερσαίο εθνικό πάρκο με σημαντική παρουσία του είδους και  με ενιαία και κοινή μεθοδολογία  β) την  συνολική πληθυσμιακή εκτίμηση του είδους σε εθνικό επίπεδο κατόπιν  αναγωγών και μοντελοποιήσεων με βάση το σύνολο των αποτελεσμάτων και εκτιμήσεων από όλα τα Ε.Π  καθώς το σύνολο της έκτασής τους αποτελεί πολύ σημαντικό ποσοστό της κατανομής του είδους γ) την παρακολούθηση της κατάστασης διατήρησης του είδους  ανά περιοχή Natura/ Εθνικού Πάρκου με τη συλλογή δημογραφικών χαρακτηριστικών δ) την εκτίμηση του ποσοστού υβριδισμού με σκύλους ε) την παρακολούθηση των στόχων διατήρησης ανά εξαετή αναφορά , στ) την εκτίμηση του βαθμού συσχετισμού των επιπέδων απώλειας κτηνοτροφικού κεφαλαίου με τα πληθυσμιακά επίπεδα σε συνδυασμό με άλλες παραμέτρους και τον σχεδιασμό δράσεων αντιμετώπισης της σύγκρουσης  ζ) την επίδραση του λύκου στα  άγρια οπληφόρα είδη θηλαστικών (ζαρκάδι, ελάφι, αγριόχοιρο, αγριόγιδο) 
Περιλαμβάνει την συλλογή  και εξαγωγή  γενετικού υλικού με μη επεμβατικές διαδικασίες (μέσω συλλογής περιττωμάτων) σε εποχιακή βάση και συχνότητα από το μόνιμο και εποχιακό προσωπικό των φορέων διαχείρισης με την αρωγή ειδικών επιστημόνων για την εκπαίδευση του προσωπικού και τον σχεδιασμό της έρευνας. Η απομόνωση και ανάλυση του γενετικού υλικού θα γίνεται σε εργαστήρια γενετικής (εξωτερική βοήθεια) και οι πληθυσμιακές εκτιμήσεις με τη μέθοδο capture -mark-recapture. Επιπλέον τα δεδομένα χωρικής κατανομής των βιοδηλωτικών ενδείξεων (περιττώματα, μαρκαρίσματα) μπορούν συμπληρωματικά να χρησιμοποιηθούν  για την εκτίμηση του αριθμού των αγελών λύκου σε μια περιοχή. 
Το κόστος για μια επανάληψη της μεθόδου ανά  1000 τετ.χλμ έκτασης  (μονάδα αναφοράς)  απαιτεί διενέργεια 10km transects ανά 100 τετ.χλμ (βλ. βιβλιογραφία) και περιλαμβάνει δαπάνες μετακινήσεων προσωπικού (3500), αμοιβές εποχιακού προσωπικού  για την συλλογή περιττωμάτων και βιοδηλωτικών ενδείξεων (120 ανθρωπομέρες Χ 150 ευρώ μεικτό κόστος = 18000 για 6 επαναλήψεις),  αναλώσιμα συλλογής υλικού  και αποθήκευσης δειγμάτων (1000) , αμοιβές εργαστηρίου γενετικής ανάλυσης (150 δείγματα  Χ 90= 13500), τροφική ανάλυση περιττωμάτων (150 δείγματα Χ40= 6000)- Σύνολο:  42.000 ευρώ/1000 τετ.χλμ. Το κόστος του συντονισμού, επιστημονικής επιμέλειας, εκπαίδευσης προσωπικού, στατιστικής επεξεργασίας δεδομένων και συγγραφής ειδικών εκθέσεων αναφοράς εκτιμάται ανά περίοδο αναφοράς για κάθε περίοδο αναφοράς και Εθνικό Πάρκο σε : 60 ανθρωπομέρες Χ 250 μεικτό κόστος = 15.000 ευρώ. Περιφέρεια Δυτ. Μακεδονίας: Πληθυσμιακές εκτιμήσεις σε έκταση  ~ 1000τετ.χλμ ( Ε.Π Πρεσπών). Κόστος: 42000 + 15.000 = 57000</t>
  </si>
  <si>
    <t>Αναβάθμιση καταγραφής δεδομένων και συνθηκών κατασπαράξεων από μεγάλα σαρκοφάγα (αρκούδα και λύκος, είδη προτεραιότητας της οδηγίας 92/43) από το προσωπικό του ΕΛΓΑ- Δημιουργία κριτηρίων επιλογής παραγωγών για ενισχύσεις πρόληψης των επιθέσεων και δημιουργία χαρτών επικινδυνότητας με στόχο την ορθή κατεύθυνση των ενισχύσεων που αφορούν προληπτικά μέτρα περιορισμού της σύγκρουσης.Το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ΕΛΓΑ ΥΠΟΚΑΤΆΣΤΗΜΑ Αλεξανδρούπολη κ Καβάλα: [(500χ3χ6)/8]χ150 = 168800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t>
  </si>
  <si>
    <t>Καταγραφή και ανάλυση χωρικών δεδομένων κατασπαράξεων στα υποκατάστημα ΕΛΓΑ Αλεξανδρούπολης, Καβάλας</t>
  </si>
  <si>
    <r>
      <t xml:space="preserve">●Ηλιόπουλος Γιώργος, Δρ. Βιολογίας, Καλλιστώ Π.Ο.  </t>
    </r>
    <r>
      <rPr>
        <sz val="10"/>
        <color theme="1"/>
        <rFont val="Calibri"/>
        <family val="2"/>
        <charset val="161"/>
      </rPr>
      <t/>
    </r>
  </si>
  <si>
    <t xml:space="preserve">Αναβάθμιση καταγραφής δεδομένων και συνθηκών κατασπαράξεων από μεγάλα σαρκοφάγα από το προσωπικό του ΕΛΓΑ.
Το μέτρο αποτελεί απαραίτητη προπαρασκευαστική δράση του επίσης προτεινόμενου μέτρου για την ενίσχυση των ιδιοκτητών κτηνοτροφικών εκμεταλλεύσεων προς εφαρμογή προληπτικών μέτρων πρόληψης των επιθέσεων από λύκο και αρκούδα. Το μέτρο αποτελείται από δυο στάδια. 
Στο πρώτο στάδιο αναβαθμίζεται ο τρόπος συλλογής των απαραίτητων πληροφοριών από τους εκτιμητές του ΕΛΓΑ (Οργανισμός Ελληνικών Γεωργικών Ασφαλίσεων) κατά την διάρκεια των αυτοψιών σε νεκρά ζώα από τις επιθέσεις μεγάλων σαρκοφάγων στο κτηνοτροφικό κεφάλαιο. Μέχρι σήμερα δεν καταγράφονται στις βάσεις δεδομένων παρά μόνον τα στοιχεία του παραγωγού, ο αριθμός των τραυματισμένων και νεκρών ζώων, τα αποδεικτικά στοιχεία της κατασπάραξης καθώς και το δημοτικό διαμέρισμα της αναγγελίας. 
Στο πρώτο αυτό στάδιο θα καταγράφεται επιπλέον η γεωγραφική θέση της επίθεσης με τη χρήση συσκευών GPS, τα στοιχεία βλάστησης και μορφολογίας του τοπίου, οι τυχόν βιοδηλωτικές ενδείξεις θηρευτών, καθώς και δεδομένα που αφορούν τα προληπτικά μέτρα που χρησιμοποιεί ο παραγωγός (φράκτες, εγκαταστάσεις, τρόποι διαχείρισης του κοπαδιού, παρουσία και ποιότητα ποιμενικών σκύλων φύλαξης, αριθμός απασχολούμενων στη φύλαξη κ.α). 
Κατά το δεύτερο στάδιο τα δεδομένα αυτά θα αναλυθούν σε δυο επίπεδα: Σε επίπεδο παραγωγού ώστε να καθορισθούν οι παράμετροι που σχετίζονται με τα επίπεδα απωλειών ανά παραγωγό και σε επίπεδο γεωγραφικής περιοχής και σε κελιά πλέγματος 1Χ1 τετ.χλμ, συνυπολογίζοντας και στις δυο αναλύσεις τα χαρακτηριστικά του τοπίου (υψόμετρο, δασοκάλυψη, παρουσία οδικού δικτύου, βλάστηση, υδρογραφικό δίκτυο κ.α.)
 Το τελικό αποτέλεσμα των στατιστικών αναλύσεων σε περιβάλλον γεωγραφικών συστημάτων πληροφοριών θα είναι αλγόριθμός υπολογισμού της επικινδυνότητας απώλειας κτηνοτροφικού κεφαλαίου ανά παραγωγό από μεγάλα σαρκοφάγα (λύκο, αρκούδα) καθώς και γεωγραφικοί χάρτες διαβάθμισης της επικινδυνότητας (χωρική απεικόνιση). 
Τα δεδομένα κατασπαράξεων (γεωγραφική θέση και χαρακτηριστικά) θα συγκεντρώνονται σε συνεχή ετήσια βάση, αθροιστικά, και θα παρέχουν επικαιροποιημένη πρόβλεψη της επικινδυνότητας κατόπιν ανάλυσής τους ανά τριετία. Οι επιθέσεις από άγρια ζώα είναι απρόβλεπτες και η επεξεργασία των υπαρχόντων δεδομένων παρελθόντων ετών μπορεί να προβλέψει μέχρι και σε ποσοστό 90% τις μελλοντικές θέσεις των επιθέσεων.
Με βάση την ανάλυση επικινδυνότητας θα διαμορφωθούν κριτήρια κατηγοριοποίησης των παραγωγών και επιλογή τους για την λήψη των αντίστοιχων ενισχύσεων που θα αφορούν την εντατικοποίηση εφαρμογής προληπτικών μέτρων. Το μέτρο αποτελεί βασική προτεραιότητα καθώς επιτρέπει την στοχευμένη εφαρμογή προληπτικών μέτρων και αναμένεται: α) να μειώσει το ποσοστό των απωλειών κτηνοτροφικού κεφαλαίου από λύκους και αρκούδα ανά παραγωγό σε περιοχές με υψηλά επίπεδα απωλειών, αντισταθμίζοντας σταδιακά τη δαπάνη των μέτρων β) να περιορίσει την χρήση δηλητηριασμένων δολωμάτων και την ανθρωπογενή θνησιμότητα στα είδη απειλούμενων γυπών. 
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ΕΛΓΑ ΥΠΟΚΑΤΆΣΤΗΜΑ Αλεξανδρούπολη κ Καβάλα: [(500χ3χ6)/8]χ150 = 168800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ΣΥΝΟΛΟ:251400
</t>
  </si>
  <si>
    <t xml:space="preserve"> Miller JRB,2015. Mapping attack hotspots to mitigate human–carnivore conflict: approaches and applications of spatial predation risk modeling. Biodivers Conserv. DOI 10.1007/s10531-015-0993-6. / Treves A, Martin KA, Wydeven AP, Wiedenhoeft JE (2011) Forecasting environmental hazards and the application of risk maps to predator attacks on livestock. Bioscience 61:451–458/• Zarco-Gonzalez MM, Monroy-Vilchis O, Alanı´z J (2013) Spatial model of livestock predation by jaguar and puma in Mexico: conservation planning. Biol Conserv 159:80–87/• Suryawanshi KR, Bhatnagar YV, Redpath S, Mishra C (2013) People, predators and perceptions: patterns of livestock depredation by snow leopards and wolves. J Appl Ecol 50:550–560/• Shrader AM, Brown JS, Kerley GIH, Kotler BP (2008) Do free-ranging domestic goats show ‘‘landscapes of fear’’? Patch use in response to habitat features and predator cues. J Arid Environ 72:1811–1819/• Miller JRB, Jhala YV, Jena J, Schmitz OJ (2015) Landscape-scale accessibility of livestock to tigers: implications of spatial grain for modeling predation risk to mitigate human–carnivore conflict. Ecol Evol 5:1354–1367/• Iliopoulos, Y., Sgardelis, S., Koutis, V., Savvaris, D., 2009. Wolf depredation on livestock in Central Greece. Acta Theriologica 54 (1): 11-22. /• Iliopoulos Y., Petridou M., 2012. Population assessment of wolf and brown bear populations and  preliminary assessment of damage prevention methods in Oiti National Park. Management authority of Oiti NP.</t>
  </si>
  <si>
    <t xml:space="preserve">Αναβάθμιση καταγραφής δεδομένων και συνθηκών κατασπαράξεων από μεγάλα σαρκοφάγα (αρκούδα και λύκος, είδη προτεραιότητας της οδηγίας 92/43) από το προσωπικό του ΕΛΓΑ- Δημιουργία κριτηρίων επιλογής παραγωγών για ενισχύσεις πρόληψης των επιθέσεων και δημιουργία χαρτών επικινδυνότητας με στόχο την ορθή κατεύθυνση των ενισχύσεων που αφορούν προληπτικά μέτρα περιορισμού της σύγκρουσης.Το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ΕΛΓΑ ΥΠΟΚΑΤΑΣΤΗΜΑ Θες/κη+ Βέροια: Ανθρωπομέρες εκτιμητών: [(300χ3χ6)/8]χ150= 101300 ,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 183900
</t>
  </si>
  <si>
    <t>Καταγραφή και ανάλυση χωρικών δεδομένων κατασπαράξεων στα υποκατάστημα ΕΛΓΑ Θεσσαλονίκης, Βέροιας</t>
  </si>
  <si>
    <t xml:space="preserve">Το μέτρο αποτελεί απαραίτητη προπαρασκευαστική δράση του επίσης προτεινόμενου μέτρου για την ενίσχυση των ιδιοκτητών κτηνοτροφικών εκμεταλλεύσεων προς εφαρμογή προληπτικών μέτρων πρόληψης των επιθέσεων από λύκο και αρκούδα. Το μέτρο αποτελείται από δυο στάδια. 
Στο πρώτο στάδιο αναβαθμίζεται ο τρόπος συλλογής των απαραίτητων πληροφοριών από τους εκτιμητές του ΕΛΓΑ (Οργανισμός Ελληνικών Γεωργικών Ασφαλίσεων) κατά την διάρκεια των αυτοψιών σε νεκρά ζώα από τις επιθέσεις μεγάλων σαρκοφάγων στο κτηνοτροφικό κεφάλαιο. Μέχρι σήμερα δεν καταγράφονται στις βάσεις δεδομένων παρά μόνον τα στοιχεία του παραγωγού, ο αριθμός των τραυματισμένων και νεκρών ζώων, τα αποδεικτικά στοιχεία της κατασπάραξης καθώς και το δημοτικό διαμέρισμα της αναγγελίας. 
Στο πρώτο αυτό στάδιο θα καταγράφεται επιπλέον η γεωγραφική θέση της επίθεσης με τη χρήση συσκευών GPS, τα στοιχεία βλάστησης και μορφολογίας του τοπίου, οι τυχόν βιοδηλωτικές ενδείξεις θηρευτών, καθώς και δεδομένα που αφορούν τα προληπτικά μέτρα που χρησιμοποιεί ο παραγωγός (φράκτες, εγκαταστάσεις, τρόποι διαχείρισης του κοπαδιού, παρουσία και ποιότητα ποιμενικών σκύλων φύλαξης, αριθμός απασχολούμενων στη φύλαξη κ.α). 
Κατά το δεύτερο στάδιο τα δεδομένα αυτά θα αναλυθούν σε δυο επίπεδα: Σε επίπεδο παραγωγού ώστε να καθορισθούν οι παράμετροι που σχετίζονται με τα επίπεδα απωλειών ανά παραγωγό και σε επίπεδο γεωγραφικής περιοχής και σε κελιά πλέγματος 1Χ1 τετ.χλμ, συνυπολογίζοντας και στις δυο αναλύσεις τα χαρακτηριστικά του τοπίου (υψόμετρο, δασοκάλυψη, παρουσία οδικού δικτύου, βλάστηση, υδρογραφικό δίκτυο κ.α.)
 Το τελικό αποτέλεσμα των στατιστικών αναλύσεων σε περιβάλλον γεωγραφικών συστημάτων πληροφοριών θα είναι αλγόριθμός υπολογισμού της επικινδυνότητας απώλειας κτηνοτροφικού κεφαλαίου ανά παραγωγό από μεγάλα σαρκοφάγα (λύκο, αρκούδα) καθώς και γεωγραφικοί χάρτες διαβάθμισης της επικινδυνότητας (χωρική απεικόνιση). 
Τα δεδομένα κατασπαράξεων (γεωγραφική θέση και χαρακτηριστικά) θα συγκεντρώνονται σε συνεχή ετήσια βάση, αθροιστικά, και θα παρέχουν επικαιροποιημένη πρόβλεψη της επικινδυνότητας κατόπιν ανάλυσής τους ανά τριετία. Οι επιθέσεις από άγρια ζώα είναι απρόβλεπτες και η επεξεργασία των υπαρχόντων δεδομένων παρελθόντων ετών μπορεί να προβλέψει μέχρι και σε ποσοστό 90% τις μελλοντικές θέσεις των επιθέσεων.
Με βάση την ανάλυση επικινδυνότητας θα διαμορφωθούν κριτήρια κατηγοριοποίησης των παραγωγών και επιλογή τους για την λήψη των αντίστοιχων ενισχύσεων που θα αφορούν την εντατικοποίηση εφαρμογής προληπτικών μέτρων. Το μέτρο αποτελεί βασική προτεραιότητα καθώς επιτρέπει την στοχευμένη εφαρμογή προληπτικών μέτρων και αναμένεται: α) να μειώσει το ποσοστό των απωλειών κτηνοτροφικού κεφαλαίου από λύκους και αρκούδα ανά παραγωγό σε περιοχές με υψηλά επίπεδα απωλειών, αντισταθμίζοντας σταδιακά τη δαπάνη των μέτρων β) να περιορίσει την χρήση δηλητηριασμένων δολωμάτων και την ανθρωπογενή θνησιμότητα στα είδη απειλούμενων γυπών. 
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ΕΛΓΑ ΥΠΟΚΑΤΑΣΤΗΜΑ Θες/κη+ Βέροια: Ανθρωπομέρες εκτιμητών: [(300χ3χ6)/8]χ150= 101300 ,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 183900
</t>
  </si>
  <si>
    <t>Αναβάθμιση καταγραφής δεδομένων και συνθηκών κατασπαράξεων από μεγάλα σαρκοφάγα (αρκούδα και λύκος, είδη προτεραιότητας της οδηγίας 92/43) από το προσωπικό του ΕΛΓΑ- Δημιουργία κριτηρίων επιλογής παραγωγών για ενισχύσεις πρόληψης των επιθέσεων και δημιουργία χαρτών επικινδυνότητας με στόχο την ορθή κατεύθυνση των ενισχύσεων που αφορούν προληπτικά μέτρα περιορισμού της σύγκρουσης.Το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ΚΟΣΤΟΣ: Κόστος εκτιμητών, ΕΛΓΑ  Κοζάνη: [(400χ3χ6) /8]χ150 = 135000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ΣΥΝΟΛΟ:217600</t>
  </si>
  <si>
    <t>Καταγραφή και ανάλυση χωρικών δεδομένων κατασπαράξεων στο υποκατάστημα ΕΛΓΑ Κοζάνης</t>
  </si>
  <si>
    <t xml:space="preserve">Το μέτρο αποτελεί απαραίτητη προπαρασκευαστική δράση του επίσης προτεινόμενου μέτρου για την ενίσχυση των ιδιοκτητών κτηνοτροφικών εκμεταλλεύσεων προς εφαρμογή προληπτικών μέτρων πρόληψης των επιθέσεων από λύκο και αρκούδα. Το μέτρο αποτελείται από δυο στάδια. 
Στο πρώτο στάδιο αναβαθμίζεται ο τρόπος συλλογής των απαραίτητων πληροφοριών από τους εκτιμητές του ΕΛΓΑ (Οργανισμός Ελληνικών Γεωργικών Ασφαλίσεων) κατά την διάρκεια των αυτοψιών σε νεκρά ζώα από τις επιθέσεις μεγάλων σαρκοφάγων στο κτηνοτροφικό κεφάλαιο. Μέχρι σήμερα δεν καταγράφονται στις βάσεις δεδομένων παρά μόνον τα στοιχεία του παραγωγού, ο αριθμός των τραυματισμένων και νεκρών ζώων, τα αποδεικτικά στοιχεία της κατασπάραξης καθώς και το δημοτικό διαμέρισμα της αναγγελίας. 
Στο πρώτο αυτό στάδιο θα καταγράφεται επιπλέον η γεωγραφική θέση της επίθεσης με τη χρήση συσκευών GPS, τα στοιχεία βλάστησης και μορφολογίας του τοπίου, οι τυχόν βιοδηλωτικές ενδείξεις θηρευτών, καθώς και δεδομένα που αφορούν τα προληπτικά μέτρα που χρησιμοποιεί ο παραγωγός (φράκτες, εγκαταστάσεις, τρόποι διαχείρισης του κοπαδιού, παρουσία και ποιότητα ποιμενικών σκύλων φύλαξης, αριθμός απασχολούμενων στη φύλαξη κ.α). 
Κατά το δεύτερο στάδιο τα δεδομένα αυτά θα αναλυθούν σε δυο επίπεδα: Σε επίπεδο παραγωγού ώστε να καθορισθούν οι παράμετροι που σχετίζονται με τα επίπεδα απωλειών ανά παραγωγό και σε επίπεδο γεωγραφικής περιοχής και σε κελιά πλέγματος 1Χ1 τετ.χλμ, συνυπολογίζοντας και στις δυο αναλύσεις τα χαρακτηριστικά του τοπίου (υψόμετρο, δασοκάλυψη, παρουσία οδικού δικτύου, βλάστηση, υδρογραφικό δίκτυο κ.α.)
 Το τελικό αποτέλεσμα των στατιστικών αναλύσεων σε περιβάλλον γεωγραφικών συστημάτων πληροφοριών θα είναι αλγόριθμός υπολογισμού της επικινδυνότητας απώλειας κτηνοτροφικού κεφαλαίου ανά παραγωγό από μεγάλα σαρκοφάγα (λύκο, αρκούδα) καθώς και γεωγραφικοί χάρτες διαβάθμισης της επικινδυνότητας (χωρική απεικόνιση). 
Τα δεδομένα κατασπαράξεων (γεωγραφική θέση και χαρακτηριστικά) θα συγκεντρώνονται σε συνεχή ετήσια βάση, αθροιστικά, και θα παρέχουν επικαιροποιημένη πρόβλεψη της επικινδυνότητας κατόπιν ανάλυσής τους ανά τριετία. Οι επιθέσεις από άγρια ζώα είναι απρόβλεπτες και η επεξεργασία των υπαρχόντων δεδομένων παρελθόντων ετών μπορεί να προβλέψει μέχρι και σε ποσοστό 90% τις μελλοντικές θέσεις των επιθέσεων.
Με βάση την ανάλυση επικινδυνότητας θα διαμορφωθούν κριτήρια κατηγοριοποίησης των παραγωγών και επιλογή τους για την λήψη των αντίστοιχων ενισχύσεων που θα αφορούν την εντατικοποίηση εφαρμογής προληπτικών μέτρων. Το μέτρο αποτελεί βασική προτεραιότητα καθώς επιτρέπει την στοχευμένη εφαρμογή προληπτικών μέτρων και αναμένεται: α) να μειώσει το ποσοστό των απωλειών κτηνοτροφικού κεφαλαίου από λύκους και αρκούδα ανά παραγωγό σε περιοχές με υψηλά επίπεδα απωλειών, αντισταθμίζοντας σταδιακά τη δαπάνη των μέτρων β) να περιορίσει την χρήση δηλητηριασμένων δολωμάτων και την ανθρωπογενή θνησιμότητα στα είδη απειλούμενων γυπών. 
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ΚΟΣΤΟΣ: Κόστος εκτιμητών, ΕΛΓΑ  Κοζάνη: [(400χ3χ6) /8]χ150 = 135000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ΣΥΝΟΛΟ:217600
</t>
  </si>
  <si>
    <t>Αναβάθμιση καταγραφής δεδομένων και συνθηκών κατασπαράξεων από μεγάλα σαρκοφάγα (αρκούδα και λύκος, είδη προτεραιότητας της οδηγίας 92/43) από το προσωπικό του ΕΛΓΑ- Δημιουργία κριτηρίων επιλογής παραγωγών για ενισχύσεις πρόληψης των επιθέσεων και δημιουργία χαρτών επικινδυνότητας με στόχο την ορθή κατεύθυνση των ενισχύσεων που αφορούν προληπτικά μέτρα περιορισμού της σύγκρουσης.Το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ΚΟΣΤΟΣ, ΕΛΓΑ Αγρίνιο: Ανθρωπομέρες εκτιμητών [(500χ3χ6)/8]χ150 = 168750, συμμετοχή σε ανάπτυξη εφαρμογής android [60.000/7=8600], συμμετοχή σε ανάλυση δεδομένων[(100000/7)χ2 =28600], συμμετοχή σε συλλογή/δημιουργία διανυσματικών υποβάθρων:[300.000/7=42900], συσκευές android με GPS (5x500=2500)
ΣΥΝΟΛΟ:251400</t>
  </si>
  <si>
    <t>Καταγραφή και ανάλυση χωρικών δεδομένων κατασπαράξεων στο υποκατάστημα ΕΛΓΑ Αγρινίου</t>
  </si>
  <si>
    <t xml:space="preserve">Το μέτρο αποτελεί απαραίτητη προπαρασκευαστική δράση του επίσης προτεινόμενου μέτρου για την ενίσχυση των ιδιοκτητών κτηνοτροφικών εκμεταλλεύσεων προς εφαρμογή προληπτικών μέτρων πρόληψης των επιθέσεων από λύκο και αρκούδα. Το μέτρο αποτελείται από δυο στάδια. 
Στο πρώτο στάδιο αναβαθμίζεται ο τρόπος συλλογής των απαραίτητων πληροφοριών από τους εκτιμητές του ΕΛΓΑ (Οργανισμός Ελληνικών Γεωργικών Ασφαλίσεων) κατά την διάρκεια των αυτοψιών σε νεκρά ζώα από τις επιθέσεις μεγάλων σαρκοφάγων στο κτηνοτροφικό κεφάλαιο. Μέχρι σήμερα δεν καταγράφονται στις βάσεις δεδομένων παρά μόνον τα στοιχεία του παραγωγού, ο αριθμός των τραυματισμένων και νεκρών ζώων, τα αποδεικτικά στοιχεία της κατασπάραξης καθώς και το δημοτικό διαμέρισμα της αναγγελίας. 
Στο πρώτο αυτό στάδιο θα καταγράφεται επιπλέον η γεωγραφική θέση της επίθεσης με τη χρήση συσκευών GPS, τα στοιχεία βλάστησης και μορφολογίας του τοπίου, οι τυχόν βιοδηλωτικές ενδείξεις θηρευτών, καθώς και δεδομένα που αφορούν τα προληπτικά μέτρα που χρησιμοποιεί ο παραγωγός (φράκτες, εγκαταστάσεις, τρόποι διαχείρισης του κοπαδιού, παρουσία και ποιότητα ποιμενικών σκύλων φύλαξης, αριθμός απασχολούμενων στη φύλαξη κ.α). 
Κατά το δεύτερο στάδιο τα δεδομένα αυτά θα αναλυθούν σε δυο επίπεδα: Σε επίπεδο παραγωγού ώστε να καθορισθούν οι παράμετροι που σχετίζονται με τα επίπεδα απωλειών ανά παραγωγό και σε επίπεδο γεωγραφικής περιοχής και σε κελιά πλέγματος 1Χ1 τετ.χλμ, συνυπολογίζοντας και στις δυο αναλύσεις τα χαρακτηριστικά του τοπίου (υψόμετρο, δασοκάλυψη, παρουσία οδικού δικτύου, βλάστηση, υδρογραφικό δίκτυο κ.α.)
 Το τελικό αποτέλεσμα των στατιστικών αναλύσεων σε περιβάλλον γεωγραφικών συστημάτων πληροφοριών θα είναι αλγόριθμός υπολογισμού της επικινδυνότητας απώλειας κτηνοτροφικού κεφαλαίου ανά παραγωγό από μεγάλα σαρκοφάγα (λύκο, αρκούδα) καθώς και γεωγραφικοί χάρτες διαβάθμισης της επικινδυνότητας (χωρική απεικόνιση). 
Τα δεδομένα κατασπαράξεων (γεωγραφική θέση και χαρακτηριστικά) θα συγκεντρώνονται σε συνεχή ετήσια βάση, αθροιστικά, και θα παρέχουν επικαιροποιημένη πρόβλεψη της επικινδυνότητας κατόπιν ανάλυσής τους ανά τριετία. Οι επιθέσεις από άγρια ζώα είναι απρόβλεπτες και η επεξεργασία των υπαρχόντων δεδομένων παρελθόντων ετών μπορεί να προβλέψει μέχρι και σε ποσοστό 90% τις μελλοντικές θέσεις των επιθέσεων.
Με βάση την ανάλυση επικινδυνότητας θα διαμορφωθούν κριτήρια κατηγοριοποίησης των παραγωγών και επιλογή τους για την λήψη των αντίστοιχων ενισχύσεων που θα αφορούν την εντατικοποίηση εφαρμογής προληπτικών μέτρων. Το μέτρο αποτελεί βασική προτεραιότητα καθώς επιτρέπει την στοχευμένη εφαρμογή προληπτικών μέτρων και αναμένεται: α) να μειώσει το ποσοστό των απωλειών κτηνοτροφικού κεφαλαίου από λύκους και αρκούδα ανά παραγωγό σε περιοχές με υψηλά επίπεδα απωλειών, αντισταθμίζοντας σταδιακά τη δαπάνη των μέτρων β) να περιορίσει την χρήση δηλητηριασμένων δολωμάτων και την ανθρωπογενή θνησιμότητα στα είδη απειλούμενων γυπών. 
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ΚΟΣΤΟΣ, ΕΛΓΑ Αγρίνιο: Ανθρωπομέρες εκτιμητών [(500χ3χ6)/8]χ150 = 168750, συμμετοχή σε ανάπτυξη εφαρμογής android [60.000/7=8600], συμμετοχή σε ανάλυση δεδομένων[(100000/7)χ2 =28600], συμμετοχή σε συλλογή/δημιουργία διανυσματικών υποβάθρων:[300.000/7=42900], συσκευές android με GPS (5x500=2500)
ΣΥΝΟΛΟ:251400
</t>
  </si>
  <si>
    <t>Αναβάθμιση καταγραφής δεδομένων και συνθηκών κατασπαράξεων από μεγάλα σαρκοφάγα (αρκούδα και λύκος, είδη προτεραιότητας της οδηγίας 92/43) από το προσωπικό του ΕΛΓΑ- Δημιουργία κριτηρίων επιλογής παραγωγών για ενισχύσεις πρόληψης των επιθέσεων και δημιουργία χαρτών επικινδυνότητας με στόχο την ορθή κατεύθυνση των ενισχύσεων που αφορούν προληπτικά μέτρα περιορισμού της σύγκρουσης.Το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ΚΟΣΤΟΣ: ΕΛΓΑ Ιωάννινα: Ανθρωπομέρες εκτιμητών [(1000χ3χ6)/8]χ150=337500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 420100</t>
  </si>
  <si>
    <t>Καταγραφή και ανάλυση χωρικών δεδομένων κατασπαράξεων στο υποκατάστημα ΕΛΓΑ Ιωαννίνων</t>
  </si>
  <si>
    <t xml:space="preserve">Το μέτρο αποτελεί απαραίτητη προπαρασκευαστική δράση του επίσης προτεινόμενου μέτρου για την ενίσχυση των ιδιοκτητών κτηνοτροφικών εκμεταλλεύσεων προς εφαρμογή προληπτικών μέτρων πρόληψης των επιθέσεων από λύκο και αρκούδα. Το μέτρο αποτελείται από δυο στάδια. 
Στο πρώτο στάδιο αναβαθμίζεται ο τρόπος συλλογής των απαραίτητων πληροφοριών από τους εκτιμητές του ΕΛΓΑ (Οργανισμός Ελληνικών Γεωργικών Ασφαλίσεων) κατά την διάρκεια των αυτοψιών σε νεκρά ζώα από τις επιθέσεις μεγάλων σαρκοφάγων στο κτηνοτροφικό κεφάλαιο. Μέχρι σήμερα δεν καταγράφονται στις βάσεις δεδομένων παρά μόνον τα στοιχεία του παραγωγού, ο αριθμός των τραυματισμένων και νεκρών ζώων, τα αποδεικτικά στοιχεία της κατασπάραξης καθώς και το δημοτικό διαμέρισμα της αναγγελίας. 
Στο πρώτο αυτό στάδιο θα καταγράφεται επιπλέον η γεωγραφική θέση της επίθεσης με τη χρήση συσκευών GPS, τα στοιχεία βλάστησης και μορφολογίας του τοπίου, οι τυχόν βιοδηλωτικές ενδείξεις θηρευτών, καθώς και δεδομένα που αφορούν τα προληπτικά μέτρα που χρησιμοποιεί ο παραγωγός (φράκτες, εγκαταστάσεις, τρόποι διαχείρισης του κοπαδιού, παρουσία και ποιότητα ποιμενικών σκύλων φύλαξης, αριθμός απασχολούμενων στη φύλαξη κ.α). 
Κατά το δεύτερο στάδιο τα δεδομένα αυτά θα αναλυθούν σε δυο επίπεδα: Σε επίπεδο παραγωγού ώστε να καθορισθούν οι παράμετροι που σχετίζονται με τα επίπεδα απωλειών ανά παραγωγό και σε επίπεδο γεωγραφικής περιοχής και σε κελιά πλέγματος 1Χ1 τετ.χλμ, συνυπολογίζοντας και στις δυο αναλύσεις τα χαρακτηριστικά του τοπίου (υψόμετρο, δασοκάλυψη, παρουσία οδικού δικτύου, βλάστηση, υδρογραφικό δίκτυο κ.α.)
 Το τελικό αποτέλεσμα των στατιστικών αναλύσεων σε περιβάλλον γεωγραφικών συστημάτων πληροφοριών θα είναι αλγόριθμός υπολογισμού της επικινδυνότητας απώλειας κτηνοτροφικού κεφαλαίου ανά παραγωγό από μεγάλα σαρκοφάγα (λύκο, αρκούδα) καθώς και γεωγραφικοί χάρτες διαβάθμισης της επικινδυνότητας (χωρική απεικόνιση). 
Τα δεδομένα κατασπαράξεων (γεωγραφική θέση και χαρακτηριστικά) θα συγκεντρώνονται σε συνεχή ετήσια βάση, αθροιστικά, και θα παρέχουν επικαιροποιημένη πρόβλεψη της επικινδυνότητας κατόπιν ανάλυσής τους ανά τριετία. Οι επιθέσεις από άγρια ζώα είναι απρόβλεπτες και η επεξεργασία των υπαρχόντων δεδομένων παρελθόντων ετών μπορεί να προβλέψει μέχρι και σε ποσοστό 90% τις μελλοντικές θέσεις των επιθέσεων.
Με βάση την ανάλυση επικινδυνότητας θα διαμορφωθούν κριτήρια κατηγοριοποίησης των παραγωγών και επιλογή τους για την λήψη των αντίστοιχων ενισχύσεων που θα αφορούν την εντατικοποίηση εφαρμογής προληπτικών μέτρων. Το μέτρο αποτελεί βασική προτεραιότητα καθώς επιτρέπει την στοχευμένη εφαρμογή προληπτικών μέτρων και αναμένεται: α) να μειώσει το ποσοστό των απωλειών κτηνοτροφικού κεφαλαίου από λύκους και αρκούδα ανά παραγωγό σε περιοχές με υψηλά επίπεδα απωλειών, αντισταθμίζοντας σταδιακά τη δαπάνη των μέτρων β) να περιορίσει την χρήση δηλητηριασμένων δολωμάτων και την ανθρωπογενή θνησιμότητα στα είδη απειλούμενων γυπών. 
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ΚΟΣΤΟΣ: ΕΛΓΑ Ιωάννινα: Ανθρωπομέρες εκτιμητών [(1000χ3χ6)/8]χ150=337500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 420100
</t>
  </si>
  <si>
    <t>Αναβάθμιση καταγραφής δεδομένων και συνθηκών κατασπαράξεων από μεγάλα σαρκοφάγα (αρκούδα και λύκος, είδη προτεραιότητας της οδηγίας 92/43) από το προσωπικό του ΕΛΓΑ- Δημιουργία κριτηρίων επιλογής παραγωγών για ενισχύσεις πρόληψης των επιθέσεων και δημιουργία χαρτών επικινδυνότητας με στόχο την ορθή κατεύθυνση των ενισχύσεων που αφορούν προληπτικά μέτρα περιορισμού της σύγκρουσης.Το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ΚΟΣΤΟΣ: ΕΛΓΑ Λαμία: Ανθρωπομέρες εκτιμητών [(300χ3χ6)/8] χ150=101300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 183900</t>
  </si>
  <si>
    <t>Καταγραφή και ανάλυση χωρικών δεδομένων κατασπαράξεων στο υποκατάστημα ΕΛΓΑ Λαμίας</t>
  </si>
  <si>
    <t xml:space="preserve">Το μέτρο αποτελεί απαραίτητη προπαρασκευαστική δράση του επίσης προτεινόμενου μέτρου για την ενίσχυση των ιδιοκτητών κτηνοτροφικών εκμεταλλεύσεων προς εφαρμογή προληπτικών μέτρων πρόληψης των επιθέσεων από λύκο και αρκούδα. Το μέτρο αποτελείται από δυο στάδια. 
Στο πρώτο στάδιο αναβαθμίζεται ο τρόπος συλλογής των απαραίτητων πληροφοριών από τους εκτιμητές του ΕΛΓΑ (Οργανισμός Ελληνικών Γεωργικών Ασφαλίσεων) κατά την διάρκεια των αυτοψιών σε νεκρά ζώα από τις επιθέσεις μεγάλων σαρκοφάγων στο κτηνοτροφικό κεφάλαιο. Μέχρι σήμερα δεν καταγράφονται στις βάσεις δεδομένων παρά μόνον τα στοιχεία του παραγωγού, ο αριθμός των τραυματισμένων και νεκρών ζώων, τα αποδεικτικά στοιχεία της κατασπάραξης καθώς και το δημοτικό διαμέρισμα της αναγγελίας. 
Στο πρώτο αυτό στάδιο θα καταγράφεται επιπλέον η γεωγραφική θέση της επίθεσης με τη χρήση συσκευών GPS, τα στοιχεία βλάστησης και μορφολογίας του τοπίου, οι τυχόν βιοδηλωτικές ενδείξεις θηρευτών, καθώς και δεδομένα που αφορούν τα προληπτικά μέτρα που χρησιμοποιεί ο παραγωγός (φράκτες, εγκαταστάσεις, τρόποι διαχείρισης του κοπαδιού, παρουσία και ποιότητα ποιμενικών σκύλων φύλαξης, αριθμός απασχολούμενων στη φύλαξη κ.α). 
Κατά το δεύτερο στάδιο τα δεδομένα αυτά θα αναλυθούν σε δυο επίπεδα: Σε επίπεδο παραγωγού ώστε να καθορισθούν οι παράμετροι που σχετίζονται με τα επίπεδα απωλειών ανά παραγωγό και σε επίπεδο γεωγραφικής περιοχής και σε κελιά πλέγματος 1Χ1 τετ.χλμ, συνυπολογίζοντας και στις δυο αναλύσεις τα χαρακτηριστικά του τοπίου (υψόμετρο, δασοκάλυψη, παρουσία οδικού δικτύου, βλάστηση, υδρογραφικό δίκτυο κ.α.)
 Το τελικό αποτέλεσμα των στατιστικών αναλύσεων σε περιβάλλον γεωγραφικών συστημάτων πληροφοριών θα είναι αλγόριθμός υπολογισμού της επικινδυνότητας απώλειας κτηνοτροφικού κεφαλαίου ανά παραγωγό από μεγάλα σαρκοφάγα (λύκο, αρκούδα) καθώς και γεωγραφικοί χάρτες διαβάθμισης της επικινδυνότητας (χωρική απεικόνιση). 
Τα δεδομένα κατασπαράξεων (γεωγραφική θέση και χαρακτηριστικά) θα συγκεντρώνονται σε συνεχή ετήσια βάση, αθροιστικά, και θα παρέχουν επικαιροποιημένη πρόβλεψη της επικινδυνότητας κατόπιν ανάλυσής τους ανά τριετία. Οι επιθέσεις από άγρια ζώα είναι απρόβλεπτες και η επεξεργασία των υπαρχόντων δεδομένων παρελθόντων ετών μπορεί να προβλέψει μέχρι και σε ποσοστό 90% τις μελλοντικές θέσεις των επιθέσεων.
Με βάση την ανάλυση επικινδυνότητας θα διαμορφωθούν κριτήρια κατηγοριοποίησης των παραγωγών και επιλογή τους για την λήψη των αντίστοιχων ενισχύσεων που θα αφορούν την εντατικοποίηση εφαρμογής προληπτικών μέτρων. Το μέτρο αποτελεί βασική προτεραιότητα καθώς επιτρέπει την στοχευμένη εφαρμογή προληπτικών μέτρων και αναμένεται: α) να μειώσει το ποσοστό των απωλειών κτηνοτροφικού κεφαλαίου από λύκους και αρκούδα ανά παραγωγό σε περιοχές με υψηλά επίπεδα απωλειών, αντισταθμίζοντας σταδιακά τη δαπάνη των μέτρων β) να περιορίσει την χρήση δηλητηριασμένων δολωμάτων και την ανθρωπογενή θνησιμότητα στα είδη απειλούμενων γυπών. 
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ΚΟΣΤΟΣ: ΕΛΓΑ Λαμία: Ανθρωπομέρες εκτιμητών [(300χ3χ6)/8] χ150=101300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 183900
</t>
  </si>
  <si>
    <t>Αναβάθμιση καταγραφής δεδομένων και συνθηκών κατασπαράξεων από μεγάλα σαρκοφάγα (αρκούδα και λύκος, είδη προτεραιότητας της οδηγίας 92/43) από το προσωπικό του ΕΛΓΑ- Δημιουργία κριτηρίων επιλογής παραγωγών για ενισχύσεις πρόληψης των επιθέσεων και δημιουργία χαρτών επικινδυνότητας με στόχο την ορθή κατεύθυνση των ενισχύσεων που αφορούν προληπτικά μέτρα περιορισμού της σύγκρουσης.Το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ΚΟΣΤΟΣ: ΕΛΓΑ Λάρισα: Ανθρωπομέρες εκτιμητών [(1000χ3χ6)/8]χ150=337500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 420100</t>
  </si>
  <si>
    <t>Καταγραφή και ανάλυση χωρικών δεδομένων κατασπαράξεων στο υποκατάστημα ΕΛΓΑ Λάρισας</t>
  </si>
  <si>
    <t xml:space="preserve">Το μέτρο αποτελεί απαραίτητη προπαρασκευαστική δράση του επίσης προτεινόμενου μέτρου για την ενίσχυση των ιδιοκτητών κτηνοτροφικών εκμεταλλεύσεων προς εφαρμογή προληπτικών μέτρων πρόληψης των επιθέσεων από λύκο και αρκούδα. Το μέτρο αποτελείται από δυο στάδια. 
Στο πρώτο στάδιο αναβαθμίζεται ο τρόπος συλλογής των απαραίτητων πληροφοριών από τους εκτιμητές του ΕΛΓΑ (Οργανισμός Ελληνικών Γεωργικών Ασφαλίσεων) κατά την διάρκεια των αυτοψιών σε νεκρά ζώα από τις επιθέσεις μεγάλων σαρκοφάγων στο κτηνοτροφικό κεφάλαιο. Μέχρι σήμερα δεν καταγράφονται στις βάσεις δεδομένων παρά μόνον τα στοιχεία του παραγωγού, ο αριθμός των τραυματισμένων και νεκρών ζώων, τα αποδεικτικά στοιχεία της κατασπάραξης καθώς και το δημοτικό διαμέρισμα της αναγγελίας. 
Στο πρώτο αυτό στάδιο θα καταγράφεται επιπλέον η γεωγραφική θέση της επίθεσης με τη χρήση συσκευών GPS, τα στοιχεία βλάστησης και μορφολογίας του τοπίου, οι τυχόν βιοδηλωτικές ενδείξεις θηρευτών, καθώς και δεδομένα που αφορούν τα προληπτικά μέτρα που χρησιμοποιεί ο παραγωγός (φράκτες, εγκαταστάσεις, τρόποι διαχείρισης του κοπαδιού, παρουσία και ποιότητα ποιμενικών σκύλων φύλαξης, αριθμός απασχολούμενων στη φύλαξη κ.α). 
Κατά το δεύτερο στάδιο τα δεδομένα αυτά θα αναλυθούν σε δυο επίπεδα: Σε επίπεδο παραγωγού ώστε να καθορισθούν οι παράμετροι που σχετίζονται με τα επίπεδα απωλειών ανά παραγωγό και σε επίπεδο γεωγραφικής περιοχής και σε κελιά πλέγματος 1Χ1 τετ.χλμ, συνυπολογίζοντας και στις δυο αναλύσεις τα χαρακτηριστικά του τοπίου (υψόμετρο, δασοκάλυψη, παρουσία οδικού δικτύου, βλάστηση, υδρογραφικό δίκτυο κ.α.)
 Το τελικό αποτέλεσμα των στατιστικών αναλύσεων σε περιβάλλον γεωγραφικών συστημάτων πληροφοριών θα είναι αλγόριθμός υπολογισμού της επικινδυνότητας απώλειας κτηνοτροφικού κεφαλαίου ανά παραγωγό από μεγάλα σαρκοφάγα (λύκο, αρκούδα) καθώς και γεωγραφικοί χάρτες διαβάθμισης της επικινδυνότητας (χωρική απεικόνιση). 
Τα δεδομένα κατασπαράξεων (γεωγραφική θέση και χαρακτηριστικά) θα συγκεντρώνονται σε συνεχή ετήσια βάση, αθροιστικά, και θα παρέχουν επικαιροποιημένη πρόβλεψη της επικινδυνότητας κατόπιν ανάλυσής τους ανά τριετία. Οι επιθέσεις από άγρια ζώα είναι απρόβλεπτες και η επεξεργασία των υπαρχόντων δεδομένων παρελθόντων ετών μπορεί να προβλέψει μέχρι και σε ποσοστό 90% τις μελλοντικές θέσεις των επιθέσεων.
Με βάση την ανάλυση επικινδυνότητας θα διαμορφωθούν κριτήρια κατηγοριοποίησης των παραγωγών και επιλογή τους για την λήψη των αντίστοιχων ενισχύσεων που θα αφορούν την εντατικοποίηση εφαρμογής προληπτικών μέτρων. Το μέτρο αποτελεί βασική προτεραιότητα καθώς επιτρέπει την στοχευμένη εφαρμογή προληπτικών μέτρων και αναμένεται: α) να μειώσει το ποσοστό των απωλειών κτηνοτροφικού κεφαλαίου από λύκους και αρκούδα ανά παραγωγό σε περιοχές με υψηλά επίπεδα απωλειών, αντισταθμίζοντας σταδιακά τη δαπάνη των μέτρων β) να περιορίσει την χρήση δηλητηριασμένων δολωμάτων και την ανθρωπογενή θνησιμότητα στα είδη απειλούμενων γυπών. 
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ΚΟΣΤΟΣ: ΕΛΓΑ Λάρισα: Ανθρωπομέρες εκτιμητών [(1000χ3χ6)/8]χ150=337500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 420100
</t>
  </si>
  <si>
    <t xml:space="preserve">Πιλοτική δοκιμή και διάδοση ειδικών ηλεκτροφόρων γιλέκων προστασίας κυνηγετικών σκύλων από επιθέσεις λύκων σε προστατευόμενες περιοχές (Εθνικά Πάρκα). Αφορά την ενεργητική προστασία της κυνηγετικής δραστηριότητας από επιθέσεις λύκου με στόχο την μείωση της σύγκρουσης , της ανθρωπογενούς θνησιμότητας λύκου και τον περιορισμό χρήσης δηλητηριασμένων δολωμάτων.Περιοχές εφαρμογής
Εθνικό Πάρκο Δάσους Δαδιάς, Εθνικό πάρκο Ροδόπης-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Χ2 = 242400
</t>
  </si>
  <si>
    <t>Χορήγηση ηλεκτρικών γιλέκων προστασίας στα Ε.Π Δαδιάς και Ροδόπης (χορήγηση 100 ηλ. Γιλέκων)</t>
  </si>
  <si>
    <t xml:space="preserve">Οι επιθέσεις λύκων σε κυνηγετικά σκυλιά ακόμα και αν αποτελούν ένα μικρό ποσοστό των συνολικών απωλειών ζωικού κεφαλαίου, συνδέονται με σημαντική αύξηση της αρνητικής εικόνας των τοπικών κοινωνιών για τους λύκους, της παράνομης ανθρωπογενούς θνησιμότητας τους καθώς και της έξαρσης χρήσης παράνομων  δηλητηριασμένων δολωμάτων, ακόμα και σε προστατευόμενες περιοχές με πληθυσμούς απειλούμενων αρπακτικών πουλιών (Ε.Π Δάσους Δαδιάς). ΟΙ κυνηγετικοί σκύλοι έχουν μεγάλη οικονομική και συχνά συναισθηματική αξία για τους ιδιοκτήτες τους.
 Στόχος του μέτρου είναι η ενεργητική αντιμετώπιση του φαινομένου με την πιλοτική δοκιμή και διάδοση ενός εξειδικευμένου προληπτικού μέτρου σε επιλεγμένες προστατευόμενες περιοχές (Εθνικά πάρκα) όπου με τα υπάρχοντα δεδομένα έχει διαπιστωθεί υψηλή συχνότητα επιθέσεων.
 Συγκεκριμένα, προτείνεται η αγορά ειδικών προστατευτικών γιλέκων (vests) ηλεκτρικής εκκένωσης, τα οποία φορούν οι κυνηγετικοί σκύλοι αποτρέποντας έναν λύκο στο να επιτύχει θανατηφόρο πλήγμα αφού με το δάγκωμα προκαλείται ισχυρό (αλλά ακίνδυνο) ηλεκτρικό σοκ στο στόμα του ζώου το οποίο το αποτρέπει στο να συνεχίσει την επίθεση. Τα γιλέκα αυτά, μέχρι στιγμής, κατασκευάζονται στην Σουηδία, έχουν σχετικά υψηλή τιμή και γι’ αυτό επιδοτούνται επίσης σε ένα ποσοστό από την Σουηδική κυβέρνηση για χρήση από τους Σουηδούς κυνηγούς. 
Η πιλοτική χρήση και διάδοση ενός αποτελεσματικού μέτρου αναμένεται να κινητοποιήσει στη συνέχεια έναν σημαντικά μεγαλύτερο αριθμό κυνηγών στο να προμηθευτούν τα ειδικά γιλέκα,  οι τιμές των οποίων λόγω της υψηλότερης ζήτησης αναμένεται να κυμανθούν στη συνέχεια σε χαμηλότερα επίπεδα. Ανάλογο της διαδικασίας αυτής κατά το παρελθόν έχει υπάρξει η πιλοτική δοκιμή και διάδοση των ηλεκτροφόρων περιφράξεων για την προστασία των μελισσοσμηνών από αρκούδες.
Τα ηλεκτρικά γιλέκα θα αγορασθούν και θα παραμείνουν στην κυριότητα των φορέων διαχείρισης οι οποίοι και θα τα διανέμουν σε επιλεγμένους κυνηγούς προς χρήση δοκιμή και παρακολούθηση της αποτελεσματικότητά τους με βάση συγκεκριμένο πρωτόκολλο. Ο προϋπολογισμός περιλαμβάνει το κόστος αγοράς των ειδικών γιλέκων, απασχόληση εποχιακού προσωπικού των φορέων διαχείρισης και τις σχετικές μετακινήσεις. 
Περιοχές εφαρμογής
Εθνικό Πάρκο Δάσους Δαδιάς, Εθνικό πάρκο Ροδόπης-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Χ2 = 242400
</t>
  </si>
  <si>
    <t xml:space="preserve">Lescureux , N. and Linnell , J.D.C. ( 2010 ). Knowledge and perceptions of Macedonian hunters and herders: the influence of species specific ecology of bears, wolves, and lynx . Human Ecology , 38 , 389 - 99 .
Backeryd, J. (2007) Wolf attacks on dogs in Scandinavia 1995-2005. Dissertation Thesis. (Swedish University of Agricultural Sciences: Uppsala, Sweden.)
Olson, E. R., A. Treves, A. P. Wydeven, and S. J. Ventura. 2014. Landscape predictors of wolf attacks on bear-hunting dogs in Wisconsin, USA. Wildlife Research 41:584-597.
Treves, A., Naughton-Treves, L., and Shelley, V. (2013). Longitudinal analysis of attitudes toward wolves. Conservation Biology.
Kojola, I., Ronkainen, S., Hakala, A., Heikkinen, S., and Kokko, S. (2004). Interactions between wolves Canis lupus and dogs C. familiaris in Finland. Wildlife Biology 10, 101-105.
Kojola, I. and Kuittinen, J. (2002). Wolf Attacks on Dogs in Finland. Wildlife Society Bulletin (1973-2006) 30, 498-501.
</t>
  </si>
  <si>
    <t>Πιλοτική δοκιμή και διάδοση ειδικών ηλεκτροφόρων γιλέκων προστασίας κυνηγετικών σκύλων από επιθέσεις λύκων σε προστατευόμενες περιοχές (Εθνικά Πάρκα). Αφορά την ενεργητική προστασία της κυνηγετικής δραστηριότητας από επιθέσεις λύκου με στόχο την μείωση της σύγκρουσης , της ανθρωπογενούς θνησιμότητας λύκου και τον περιορισμό χρήσης δηλητηριασμένων δολωμάτων.Περιοχές εφαρμογής
Εθνικό Πάρκο Κερκίνης, Εθνικό πάρκο Κορώνειας-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Χ2 = 242400</t>
  </si>
  <si>
    <t>Χορήγηση ηλεκτρικών γιλέκων προστασίας στα Ε.Π Κερκίνης και Ε.Π Κορώνειας (χορήγηση 100 ηλ. Γιλέκων)</t>
  </si>
  <si>
    <t xml:space="preserve">Οι επιθέσεις λύκων σε κυνηγετικά σκυλιά ακόμα και αν αποτελούν ένα μικρό ποσοστό των συνολικών απωλειών ζωικού κεφαλαίου, συνδέονται με σημαντική αύξηση της αρνητικής εικόνας των τοπικών κοινωνιών για τους λύκους, της παράνομης ανθρωπογενούς θνησιμότητας τους καθώς και της έξαρσης χρήσης παράνομων  δηλητηριασμένων δολωμάτων, ακόμα και σε προστατευόμενες περιοχές με πληθυσμούς απειλούμενων αρπακτικών πουλιών (Ε.Π Δάσους Δαδιάς). ΟΙ κυνηγετικοί σκύλοι έχουν μεγάλη οικονομική και συχνά συναισθηματική αξία για τους ιδιοκτήτες τους.
 Στόχος του μέτρου είναι η ενεργητική αντιμετώπιση του φαινομένου με την πιλοτική δοκιμή και διάδοση ενός εξειδικευμένου προληπτικού μέτρου σε επιλεγμένες προστατευόμενες περιοχές (Εθνικά πάρκα) όπου με τα υπάρχοντα δεδομένα έχει διαπιστωθεί υψηλή συχνότητα επιθέσεων.
 Συγκεκριμένα, προτείνεται η αγορά ειδικών προστατευτικών γιλέκων (vests) ηλεκτρικής εκκένωσης, τα οποία φορούν οι κυνηγετικοί σκύλοι αποτρέποντας έναν λύκο στο να επιτύχει θανατηφόρο πλήγμα αφού με το δάγκωμα προκαλείται ισχυρό (αλλά ακίνδυνο) ηλεκτρικό σοκ στο στόμα του ζώου το οποίο το αποτρέπει στο να συνεχίσει την επίθεση. Τα γιλέκα αυτά, μέχρι στιγμής, κατασκευάζονται στην Σουηδία, έχουν σχετικά υψηλή τιμή και γι’ αυτό επιδοτούνται επίσης σε ένα ποσοστό από την Σουηδική κυβέρνηση για χρήση από τους Σουηδούς κυνηγούς. 
Η πιλοτική χρήση και διάδοση ενός αποτελεσματικού μέτρου αναμένεται να κινητοποιήσει στη συνέχεια έναν σημαντικά μεγαλύτερο αριθμό κυνηγών στο να προμηθευτούν τα ειδικά γιλέκα,  οι τιμές των οποίων λόγω της υψηλότερης ζήτησης αναμένεται να κυμανθούν στη συνέχεια σε χαμηλότερα επίπεδα. Ανάλογο της διαδικασίας αυτής κατά το παρελθόν έχει υπάρξει η πιλοτική δοκιμή και διάδοση των ηλεκτροφόρων περιφράξεων για την προστασία των μελισσοσμηνών από αρκούδες.
Τα ηλεκτρικά γιλέκα θα αγορασθούν και θα παραμείνουν στην κυριότητα των φορέων διαχείρισης οι οποίοι και θα τα διανέμουν σε επιλεγμένους κυνηγούς προς χρήση δοκιμή και παρακολούθηση της αποτελεσματικότητά τους με βάση συγκεκριμένο πρωτόκολλο. Ο προϋπολογισμός περιλαμβάνει το κόστος αγοράς των ειδικών γιλέκων, απασχόληση εποχιακού προσωπικού των φορέων διαχείρισης και τις σχετικές μετακινήσεις. 
Περιοχές εφαρμογής
Εθνικό Πάρκο Κερκίνης, Εθνικό πάρκο Κορώνειας-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Χ2 = 242400
</t>
  </si>
  <si>
    <t xml:space="preserve">Πιλοτική δοκιμή και διάδοση ειδικών ηλεκτροφόρων γιλέκων προστασίας κυνηγετικών σκύλων από επιθέσεις λύκων σε προστατευόμενες περιοχές (Εθνικά Πάρκα). Αφορά την ενεργητική προστασία της κυνηγετικής δραστηριότητας από επιθέσεις λύκου με στόχο την μείωση της σύγκρουσης , της ανθρωπογενούς θνησιμότητας λύκου και τον περιορισμό χρήσης δηλητηριασμένων δολωμάτων.Περιοχές εφαρμογής
Εθνικό Πάρκο Πρεσπών-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t>
  </si>
  <si>
    <t>Χορήγηση ηλεκτρικών γιλέκων προστασίας στο  Ε.Π Πρεσπών (χορήγηση 50 ηλ. Γιλέκων)</t>
  </si>
  <si>
    <t xml:space="preserve">Οι επιθέσεις λύκων σε κυνηγετικά σκυλιά ακόμα και αν αποτελούν ένα μικρό ποσοστό των συνολικών απωλειών ζωικού κεφαλαίου, συνδέονται με σημαντική αύξηση της αρνητικής εικόνας των τοπικών κοινωνιών για τους λύκους, της παράνομης ανθρωπογενούς θνησιμότητας τους καθώς και της έξαρσης χρήσης παράνομων  δηλητηριασμένων δολωμάτων, ακόμα και σε προστατευόμενες περιοχές με πληθυσμούς απειλούμενων αρπακτικών πουλιών (Ε.Π Δάσους Δαδιάς). ΟΙ κυνηγετικοί σκύλοι έχουν μεγάλη οικονομική και συχνά συναισθηματική αξία για τους ιδιοκτήτες τους.
 Στόχος του μέτρου είναι η ενεργητική αντιμετώπιση του φαινομένου με την πιλοτική δοκιμή και διάδοση ενός εξειδικευμένου προληπτικού μέτρου σε επιλεγμένες προστατευόμενες περιοχές (Εθνικά πάρκα) όπου με τα υπάρχοντα δεδομένα έχει διαπιστωθεί υψηλή συχνότητα επιθέσεων.
 Συγκεκριμένα, προτείνεται η αγορά ειδικών προστατευτικών γιλέκων (vests) ηλεκτρικής εκκένωσης, τα οποία φορούν οι κυνηγετικοί σκύλοι αποτρέποντας έναν λύκο στο να επιτύχει θανατηφόρο πλήγμα αφού με το δάγκωμα προκαλείται ισχυρό (αλλά ακίνδυνο) ηλεκτρικό σοκ στο στόμα του ζώου το οποίο το αποτρέπει στο να συνεχίσει την επίθεση. Τα γιλέκα αυτά, μέχρι στιγμής, κατασκευάζονται στην Σουηδία, έχουν σχετικά υψηλή τιμή και γι’ αυτό επιδοτούνται επίσης σε ένα ποσοστό από την Σουηδική κυβέρνηση για χρήση από τους Σουηδούς κυνηγούς. 
Η πιλοτική χρήση και διάδοση ενός αποτελεσματικού μέτρου αναμένεται να κινητοποιήσει στη συνέχεια έναν σημαντικά μεγαλύτερο αριθμό κυνηγών στο να προμηθευτούν τα ειδικά γιλέκα,  οι τιμές των οποίων λόγω της υψηλότερης ζήτησης αναμένεται να κυμανθούν στη συνέχεια σε χαμηλότερα επίπεδα. Ανάλογο της διαδικασίας αυτής κατά το παρελθόν έχει υπάρξει η πιλοτική δοκιμή και διάδοση των ηλεκτροφόρων περιφράξεων για την προστασία των μελισσοσμηνών από αρκούδες.
Τα ηλεκτρικά γιλέκα θα αγορασθούν και θα παραμείνουν στην κυριότητα των φορέων διαχείρισης οι οποίοι και θα τα διανέμουν σε επιλεγμένους κυνηγούς προς χρήση δοκιμή και παρακολούθηση της αποτελεσματικότητά τους με βάση συγκεκριμένο πρωτόκολλο. Ο προϋπολογισμός περιλαμβάνει το κόστος αγοράς των ειδικών γιλέκων, απασχόληση εποχιακού προσωπικού των φορέων διαχείρισης και τις σχετικές μετακινήσεις. 
Περιοχές εφαρμογής
Εθνικό Πάρκο Πρεσπών-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t>
  </si>
  <si>
    <t>Πιλοτική δοκιμή και διάδοση ειδικών ηλεκτροφόρων γιλέκων προστασίας κυνηγετικών σκύλων από επιθέσεις λύκων σε προστατευόμενες περιοχές (Εθνικά Πάρκα). Αφορά την ενεργητική προστασία της κυνηγετικής δραστηριότητας από επιθέσεις λύκου με στόχο την μείωση της σύγκρουσης , της ανθρωπογενούς θνησιμότητας λύκου και τον περιορισμό χρήσης δηλητηριασμένων δολωμάτων.Περιοχές εφαρμογής
Εθνικό Πάρκο Βόρειας Πϊνδου, Ε.Π Λίμνης Παμβώτιδας, Εθνικό πάρκο Τζουμέρκων (τομέας Ηπείρου)-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Χ3 = 363600</t>
  </si>
  <si>
    <t>Χορήγηση ηλεκτρικών γιλέκων προστασίας στα Ε.Π Βόρειας Πϊνδου , Ε.Π Παμβώτιδας και Ε.Π Τζουμέρκων (χορήγηση 150 ηλ. Γιλέκων)</t>
  </si>
  <si>
    <t xml:space="preserve">Οι επιθέσεις λύκων σε κυνηγετικά σκυλιά ακόμα και αν αποτελούν ένα μικρό ποσοστό των συνολικών απωλειών ζωικού κεφαλαίου, συνδέονται με σημαντική αύξηση της αρνητικής εικόνας των τοπικών κοινωνιών για τους λύκους, της παράνομης ανθρωπογενούς θνησιμότητας τους καθώς και της έξαρσης χρήσης παράνομων  δηλητηριασμένων δολωμάτων, ακόμα και σε προστατευόμενες περιοχές με πληθυσμούς απειλούμενων αρπακτικών πουλιών (Ε.Π Δάσους Δαδιάς). ΟΙ κυνηγετικοί σκύλοι έχουν μεγάλη οικονομική και συχνά συναισθηματική αξία για τους ιδιοκτήτες τους.
 Στόχος του μέτρου είναι η ενεργητική αντιμετώπιση του φαινομένου με την πιλοτική δοκιμή και διάδοση ενός εξειδικευμένου προληπτικού μέτρου σε επιλεγμένες προστατευόμενες περιοχές (Εθνικά πάρκα) όπου με τα υπάρχοντα δεδομένα έχει διαπιστωθεί υψηλή συχνότητα επιθέσεων.
 Συγκεκριμένα, προτείνεται η αγορά ειδικών προστατευτικών γιλέκων (vests) ηλεκτρικής εκκένωσης, τα οποία φορούν οι κυνηγετικοί σκύλοι αποτρέποντας έναν λύκο στο να επιτύχει θανατηφόρο πλήγμα αφού με το δάγκωμα προκαλείται ισχυρό (αλλά ακίνδυνο) ηλεκτρικό σοκ στο στόμα του ζώου το οποίο το αποτρέπει στο να συνεχίσει την επίθεση. Τα γιλέκα αυτά, μέχρι στιγμής, κατασκευάζονται στην Σουηδία, έχουν σχετικά υψηλή τιμή και γι’ αυτό επιδοτούνται επίσης σε ένα ποσοστό από την Σουηδική κυβέρνηση για χρήση από τους Σουηδούς κυνηγούς. 
Η πιλοτική χρήση και διάδοση ενός αποτελεσματικού μέτρου αναμένεται να κινητοποιήσει στη συνέχεια έναν σημαντικά μεγαλύτερο αριθμό κυνηγών στο να προμηθευτούν τα ειδικά γιλέκα,  οι τιμές των οποίων λόγω της υψηλότερης ζήτησης αναμένεται να κυμανθούν στη συνέχεια σε χαμηλότερα επίπεδα. Ανάλογο της διαδικασίας αυτής κατά το παρελθόν έχει υπάρξει η πιλοτική δοκιμή και διάδοση των ηλεκτροφόρων περιφράξεων για την προστασία των μελισσοσμηνών από αρκούδες.
Τα ηλεκτρικά γιλέκα θα αγορασθούν και θα παραμείνουν στην κυριότητα των φορέων διαχείρισης οι οποίοι και θα τα διανέμουν σε επιλεγμένους κυνηγούς προς χρήση δοκιμή και παρακολούθηση της αποτελεσματικότητά τους με βάση συγκεκριμένο πρωτόκολλο. Ο προϋπολογισμός περιλαμβάνει το κόστος αγοράς των ειδικών γιλέκων, απασχόληση εποχιακού προσωπικού των φορέων διαχείρισης και τις σχετικές μετακινήσεις. 
Περιοχές εφαρμογής
Εθνικό Πάρκο Βόρειας Πϊνδου, Ε.Π Λίμνης Παμβώτιδας, Εθνικό πάρκο Τζουμέρκων (τομέας Ηπείρου)-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Χ3 = 363600
</t>
  </si>
  <si>
    <t xml:space="preserve">Πιλοτική δοκιμή και διάδοση ειδικών ηλεκτροφόρων γιλέκων προστασίας κυνηγετικών σκύλων από επιθέσεις λύκων σε προστατευόμενες περιοχές (Εθνικά Πάρκα). Αφορά την ενεργητική προστασία της κυνηγετικής δραστηριότητας από επιθέσεις λύκου με στόχο την μείωση της σύγκρουσης , της ανθρωπογενούς θνησιμότητας λύκου και τον περιορισμό χρήσης δηλητηριασμένων δολωμάτων.Περιοχές εφαρμογής
, Εθνικό πάρκο Τζουμέρκων (τομέας θεσσαλίας), Εθνικό πάρκο Κάρλας-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Χ2 = 242400
</t>
  </si>
  <si>
    <t>Χορήγηση ηλεκτρικών γιλέκων προστασίας στο Ε.Π Τζουμέρκων και Ε.Π Κάρλας (χορήγηση 100 ηλ. Γιλέκων)</t>
  </si>
  <si>
    <t xml:space="preserve">Οι επιθέσεις λύκων σε κυνηγετικά σκυλιά ακόμα και αν αποτελούν ένα μικρό ποσοστό των συνολικών απωλειών ζωικού κεφαλαίου, συνδέονται με σημαντική αύξηση της αρνητικής εικόνας των τοπικών κοινωνιών για τους λύκους, της παράνομης ανθρωπογενούς θνησιμότητας τους καθώς και της έξαρσης χρήσης παράνομων  δηλητηριασμένων δολωμάτων, ακόμα και σε προστατευόμενες περιοχές με πληθυσμούς απειλούμενων αρπακτικών πουλιών (Ε.Π Δάσους Δαδιάς). ΟΙ κυνηγετικοί σκύλοι έχουν μεγάλη οικονομική και συχνά συναισθηματική αξία για τους ιδιοκτήτες τους.
 Στόχος του μέτρου είναι η ενεργητική αντιμετώπιση του φαινομένου με την πιλοτική δοκιμή και διάδοση ενός εξειδικευμένου προληπτικού μέτρου σε επιλεγμένες προστατευόμενες περιοχές (Εθνικά πάρκα) όπου με τα υπάρχοντα δεδομένα έχει διαπιστωθεί υψηλή συχνότητα επιθέσεων.
 Συγκεκριμένα, προτείνεται η αγορά ειδικών προστατευτικών γιλέκων (vests) ηλεκτρικής εκκένωσης, τα οποία φορούν οι κυνηγετικοί σκύλοι αποτρέποντας έναν λύκο στο να επιτύχει θανατηφόρο πλήγμα αφού με το δάγκωμα προκαλείται ισχυρό (αλλά ακίνδυνο) ηλεκτρικό σοκ στο στόμα του ζώου το οποίο το αποτρέπει στο να συνεχίσει την επίθεση. Τα γιλέκα αυτά, μέχρι στιγμής, κατασκευάζονται στην Σουηδία, έχουν σχετικά υψηλή τιμή και γι’ αυτό επιδοτούνται επίσης σε ένα ποσοστό από την Σουηδική κυβέρνηση για χρήση από τους Σουηδούς κυνηγούς. 
Η πιλοτική χρήση και διάδοση ενός αποτελεσματικού μέτρου αναμένεται να κινητοποιήσει στη συνέχεια έναν σημαντικά μεγαλύτερο αριθμό κυνηγών στο να προμηθευτούν τα ειδικά γιλέκα,  οι τιμές των οποίων λόγω της υψηλότερης ζήτησης αναμένεται να κυμανθούν στη συνέχεια σε χαμηλότερα επίπεδα. Ανάλογο της διαδικασίας αυτής κατά το παρελθόν έχει υπάρξει η πιλοτική δοκιμή και διάδοση των ηλεκτροφόρων περιφράξεων για την προστασία των μελισσοσμηνών από αρκούδες.
Τα ηλεκτρικά γιλέκα θα αγορασθούν και θα παραμείνουν στην κυριότητα των φορέων διαχείρισης οι οποίοι και θα τα διανέμουν σε επιλεγμένους κυνηγούς προς χρήση δοκιμή και παρακολούθηση της αποτελεσματικότητά τους με βάση συγκεκριμένο πρωτόκολλο. Ο προϋπολογισμός περιλαμβάνει το κόστος αγοράς των ειδικών γιλέκων, απασχόληση εποχιακού προσωπικού των φορέων διαχείρισης και τις σχετικές μετακινήσεις. 
Περιοχές εφαρμογής
, Εθνικό πάρκο Τζουμέρκων (τομέας θεσσαλίας), Εθνικό πάρκο Κάρλας-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Χ2 = 242400
</t>
  </si>
  <si>
    <t xml:space="preserve">Πιλοτική δοκιμή και διάδοση ειδικών ηλεκτροφόρων γιλέκων προστασίας κυνηγετικών σκύλων από επιθέσεις λύκων σε προστατευόμενες περιοχές (Εθνικά Πάρκα). Αφορά την ενεργητική προστασία της κυνηγετικής δραστηριότητας από επιθέσεις λύκου με στόχο την μείωση της σύγκρουσης , της ανθρωπογενούς θνησιμότητας λύκου και τον περιορισμό χρήσης δηλητηριασμένων δολωμάτων.Περιοχές εφαρμογής
Εθνικό Πάρκο Οίτης, Εθνικό πάρκο Παρνασσού (τομέας Ηπείρου)-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Χ2 = 242400
</t>
  </si>
  <si>
    <t>Χορήγηση ηλεκτρικών γιλέκων προστασίας στο Ε.Π Οίτης και Ε.Π Παρνασσού (χορήγηση 100 ηλ. Γιλέκων)</t>
  </si>
  <si>
    <t xml:space="preserve">Οι επιθέσεις λύκων σε κυνηγετικά σκυλιά ακόμα και αν αποτελούν ένα μικρό ποσοστό των συνολικών απωλειών ζωικού κεφαλαίου, συνδέονται με σημαντική αύξηση της αρνητικής εικόνας των τοπικών κοινωνιών για τους λύκους, της παράνομης ανθρωπογενούς θνησιμότητας τους καθώς και της έξαρσης χρήσης παράνομων  δηλητηριασμένων δολωμάτων, ακόμα και σε προστατευόμενες περιοχές με πληθυσμούς απειλούμενων αρπακτικών πουλιών (Ε.Π Δάσους Δαδιάς). ΟΙ κυνηγετικοί σκύλοι έχουν μεγάλη οικονομική και συχνά συναισθηματική αξία για τους ιδιοκτήτες τους.
 Στόχος του μέτρου είναι η ενεργητική αντιμετώπιση του φαινομένου με την πιλοτική δοκιμή και διάδοση ενός εξειδικευμένου προληπτικού μέτρου σε επιλεγμένες προστατευόμενες περιοχές (Εθνικά πάρκα) όπου με τα υπάρχοντα δεδομένα έχει διαπιστωθεί υψηλή συχνότητα επιθέσεων.
 Συγκεκριμένα, προτείνεται η αγορά ειδικών προστατευτικών γιλέκων (vests) ηλεκτρικής εκκένωσης, τα οποία φορούν οι κυνηγετικοί σκύλοι αποτρέποντας έναν λύκο στο να επιτύχει θανατηφόρο πλήγμα αφού με το δάγκωμα προκαλείται ισχυρό (αλλά ακίνδυνο) ηλεκτρικό σοκ στο στόμα του ζώου το οποίο το αποτρέπει στο να συνεχίσει την επίθεση. Τα γιλέκα αυτά, μέχρι στιγμής, κατασκευάζονται στην Σουηδία, έχουν σχετικά υψηλή τιμή και γι’ αυτό επιδοτούνται επίσης σε ένα ποσοστό από την Σουηδική κυβέρνηση για χρήση από τους Σουηδούς κυνηγούς. 
Η πιλοτική χρήση και διάδοση ενός αποτελεσματικού μέτρου αναμένεται να κινητοποιήσει στη συνέχεια έναν σημαντικά μεγαλύτερο αριθμό κυνηγών στο να προμηθευτούν τα ειδικά γιλέκα,  οι τιμές των οποίων λόγω της υψηλότερης ζήτησης αναμένεται να κυμανθούν στη συνέχεια σε χαμηλότερα επίπεδα. Ανάλογο της διαδικασίας αυτής κατά το παρελθόν έχει υπάρξει η πιλοτική δοκιμή και διάδοση των ηλεκτροφόρων περιφράξεων για την προστασία των μελισσοσμηνών από αρκούδες.
Τα ηλεκτρικά γιλέκα θα αγορασθούν και θα παραμείνουν στην κυριότητα των φορέων διαχείρισης οι οποίοι και θα τα διανέμουν σε επιλεγμένους κυνηγούς προς χρήση δοκιμή και παρακολούθηση της αποτελεσματικότητά τους με βάση συγκεκριμένο πρωτόκολλο. Ο προϋπολογισμός περιλαμβάνει το κόστος αγοράς των ειδικών γιλέκων, απασχόληση εποχιακού προσωπικού των φορέων διαχείρισης και τις σχετικές μετακινήσεις. 
Περιοχές εφαρμογής
Εθνικό Πάρκο Οίτης, Εθνικό πάρκο Παρνασσού (τομέας Ηπείρου)- περιοχή ευθύνης και ευρύτερη περιοχή.
Υπολογισμός κόστους ανά Ε.Π: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Χ2 = 242400
</t>
  </si>
  <si>
    <t>Πρόγραμμα ενίσχυσης των ιδιοκτητών κτηνοτροφικών εκμεταλλεύσεων προς εφαρμογή προληπτικών μέτρων πρόληψης των επιθέσεων από μεγάλα σαρκοφάγα. Συγκεκριμένα, το μέτρο θα έχει τη μορφή προγράμματος επιχορήγησης προς τους κτηνοτρόφους που δραστηριοποιούνται σε περιοχές υψηλής επικινδυνότητας και τηρούν συγκεκριμένα  κριτήρια. Το μέτρο θα περιορίσει τις ζημιές που προκαλούνται από τα μεγάλα σαρκοφάγα (γκρίζος λύκος [είδος κοινοτικού ενδιαφέροντος της ένωσης που βρίσκεται στο παράρτημα ΙΙ, ΙV και V της οδηγίας 92/43/ΕΚ] και καφέ αρκούδα [είδος προτεραιότητας που βρίσκεται στο Παράρτημα Ι της οδηγίας 92/43/ΕΚ]) στο κτηνοτροφικό κεφάλαιο, μειώνοντας ταυρόχρονα σημαντικά την ανθρωπογενή θνησιμότητα των ειδών αυτών εξαιτίας φαινομένων αντεκδίκησης.Το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ΕΛΓΑ),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[600 κτηνοτρόφοι Χ 5,000€ = 3,000,000€], διοικητικό κόστος αρμόδιας δημόσιας υπηρεσίας [1,800 εργατοημέρες Χ 150€ = 270,000€], ειδικοί εξωτερικοί επιστημονικοί συνεργάτες [60,000€]
ΣΥΝΟΛΟ: 3,330,000€</t>
  </si>
  <si>
    <t>Ελάχιστος αριθμός ωφελούμενων ιδιοκτητών κτηνοτροφικών εκμεταλλεύσεων: 600</t>
  </si>
  <si>
    <t xml:space="preserve">●Πετρίδου Μαρία, Υπ. Διδάκτορας στη θεματική της σύγκρουσης κτηνοτροφίας-λύκου, Τμήμα ΒΕΤ, Πανεπιστήμιο Ιωαννίνων  </t>
  </si>
  <si>
    <t>Το μέτρο αυτό κρίνεται  απαραίτητο προκειμένου να υποστηριχθεί οικονομικά το κόστος εφαρμογής  προληπτικών μέτρων για την αποτροπή επιθέσεων από μεγάλα σαρκοφάγα το οποίο συχνά είναι δυσανάλογα μεγάλο για τους ιδιοκτήτες των κτηνοτροφικών εκμεταλλεύσεων. Η προσέγγιση αυτή αποφασίσθηκε επίσης και από την Ευρωπαϊκή Επιτροπή, το Νοέμβριο του 2018, για τη ενεργό υποστήριξη της εκτατικής κτηνοτροφίας  σε περιοχές με παρουσία μεγάλων σαρκοφάγων μέσω κρατικών οικονομικών ενισχύσεων. Το μέτρο συνδέεται άμεσα με το προτεινόμενο μέτρο για την αναβάθμιση καταγραφής των δεδομένων και συνθηκών κατασπαράξεων από μεγάλα σαρκοφάγα από το προσωπικό του ΕΛΓΑ και το οποίο αποτελεί την προπαρασκευαστική του φάση.
H οικονομική επιχορήγηση για την εφαρμογή εγκεκριμένων και αποτελεσματικών  προληπτικών μέτρων θα είναι διαθέσιμη  σε ιδιοκτήτες κτηνοτροφικών εκμεταλλεύσεων που δραστηριοποιούνται σε περιοχές κατανομής λύκου και αρκούδας  με στόχο τη μείωση των επιθέσεων στο κτηνοτροφικό κεφάλαιο από μεγάλα σαρκοφάγα σε δυο κύκλους εφαρμογής εντός της προγραμματικής περιόδου).
Οι επιλέξιμες δαπάνες για το πρόγραμμα στήριξης θα περιλαμβάνουν από ένα έως και το σύνολο των μεθόδων πρόληψης: 
• Αγορά ελληνικών φυλών ποιμενικών σκύλων φύλαξης κοπαδιού
• Κτηνιατρικά έξοδα ποιμενικών σκύλων
• Έξοδα διατροφής ποιμενικών σκύλων
• Πρόσληψη εποχιακού βοσκού
• Κατασκευή/ενίσχυση/αγορά δομών αποτροπής επιθέσεων [στοιχεία ποιμνιοστασίου, μεταλλική περίφραξη, ηλεκτροφόρα περίφραξη, φράχτης τύπου φλάντρυ]
• Αγορά πρωτογενών απωθητών σαρκοφάγων (π.χ. φώτα τύπου Foxlights ή και άλλων τύπων συναγερμού)
• Κατασκευή καταφυγίων για την προστασία από τους θηρευτές των νεογέννητων ή πολύ νεαρών ζώων του κοπαδιού
Σημ: Άλλα μέτρα που ενδέχεται να μειώσουν αποτελεσματικά τη σύγκρουση κτηνοτροφίας -μεγάλων σαρκοφάγων και προτείνονται από τον αιτών θα λαμβάνονται υπόψιν. 
Οι αιτήσεις επιχορήγησης  θα βαθμολογηθούν  χρησιμοποιώντας κριτήρια και προφίλ αξιολόγησης που θα καθοριστεί από ειδικούς επιστήμονες και στη συνέχεια θα ταξινομηθούν βάσει της συνολικής βαθμολογίας. Οι δικαιούχοι θα αναλαμβάνουν τη δέσμευση  να μειώσουν τις απώλειες  κτηνοτροφικού κεφαλαίου από μεγάλα σαρκοφάγα, να φροντίσουν κατάλληλα τους ποιμενικούς σκύλους που αγοράστηκαν ή/και ενισχύθηκαν κτηνιατρικά ή/και διατροφικά μέσου του πρόγραμμα στήριξης, να διατηρούν την κατάλληλη τεκμηρίωση των εξόδων,  καθώς και να επιτρέψουν την παρακολούθηση, έλεγχο και αξιολόγηση της εφαρμογής και αποτελεσματικότητας των προληπτικών μέτρων από την αρμόδια υπηρεσία.
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ΕΛΓΑ),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[600 κτηνοτρόφοι Χ 5,000€ = 3,000,000€], διοικητικό κόστος αρμόδιας δημόσιας υπηρεσίας [1,800 εργατοημέρες Χ 150€ = 270,000€], ειδικοί εξωτερικοί επιστημονικοί συνεργάτες [60,000€]
ΣΥΝΟΛΟ: 3,330,000€</t>
  </si>
  <si>
    <t>Πρόγραμμα ενίσχυσης των ιδιοκτητών κτηνοτροφικών εκμεταλλεύσεων προς εφαρμογή προληπτικών μέτρων πρόληψης των επιθέσεων από μεγάλα σαρκοφάγα. Συγκεκριμένα, το μέτρο θα έχει τη μορφή προγράμματος επιχορήγησης προς τους κτηνοτρόφους που δραστηριοποιούνται σε περιοχές υψηλής επικινδυνότητας και τηρούν συγκεκριμένα  κριτήρια. Το μέτρο θα περιορίσει τις ζημιές που προκαλούνται από τα μεγάλα σαρκοφάγα (γκρίζος λύκος [είδος κοινοτικού ενδιαφέροντος της ένωσης που βρίσκεται στο παράρτημα ΙΙ, ΙV και V της οδηγίας 92/43/ΕΚ] και καφέ αρκούδα [είδος προτεραιότητας που βρίσκεται στο Παράρτημα Ι της οδηγίας 92/43/ΕΚ]) στο κτηνοτροφικό κεφάλαιο, μειώνοντας ταυρόχρονα σημαντικά την ανθρωπογενή θνησιμότητα των ειδών αυτών εξαιτίας φαινομένων αντεκδίκησης.Το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EΛΓΑ),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[400 κτηνοτρόφοι Χ 5,000€ = 2,000,000€], διοικητικό κόστος αρμόδιας δημόσιας υπηρεσίας [1,200 εργατοημέρες Χ 150€ = 180,000€], ειδικοί εξωτερικοί επιστημονικοί συνεργάτες [60,000€]
ΣΥΝΟΛΟ: 2,240,000€</t>
  </si>
  <si>
    <t>Ελάχιστος αριθμός ωφελούμενων ιδιοκτητών κτηνοτροφικών εκμεταλλεύσεων: 400</t>
  </si>
  <si>
    <t>Το μέτρο αυτό κρίνεται  απαραίτητο προκειμένου να υποστηριχθεί οικονομικά το κόστος εφαρμογής  προληπτικών μέτρων για την αποτροπή επιθέσεων από μεγάλα σαρκοφάγα το οποίο συχνά είναι δυσανάλογα μεγάλο για τους ιδιοκτήτες των κτηνοτροφικών εκμεταλλεύσεων. Η προσέγγιση αυτή αποφασίσθηκε επίσης και από την Ευρωπαϊκή Επιτροπή, το Νοέμβριο του 2018, για τη ενεργό υποστήριξη της εκτατικής κτηνοτροφίας  σε περιοχές με παρουσία μεγάλων σαρκοφάγων μέσω κρατικών οικονομικών ενισχύσεων. Το μέτρο συνδέεται άμεσα με το προτεινόμενο μέτρο για την αναβάθμιση καταγραφής των δεδομένων και συνθηκών κατασπαράξεων από μεγάλα σαρκοφάγα από το προσωπικό του ΕΛΓΑ και το οποίο αποτελεί την προπαρασκευαστική του φάση.
H οικονομική επιχορήγηση για την εφαρμογή εγκεκριμένων και αποτελεσματικών  προληπτικών μέτρων θα είναι διαθέσιμη  σε ιδιοκτήτες κτηνοτροφικών εκμεταλλεύσεων που δραστηριοποιούνται σε περιοχές κατανομής λύκου και αρκούδας  με στόχο τη μείωση των επιθέσεων στο κτηνοτροφικό κεφάλαιο από μεγάλα σαρκοφάγα σε δυο κύκλους εφαρμογής εντός της προγραμματικής περιόδου).
Οι επιλέξιμες δαπάνες για το πρόγραμμα στήριξης θα περιλαμβάνουν από ένα έως και το σύνολο των μεθόδων πρόληψης: 
• Αγορά ελληνικών φυλών ποιμενικών σκύλων φύλαξης κοπαδιού
• Κτηνιατρικά έξοδα ποιμενικών σκύλων
• Έξοδα διατροφής ποιμενικών σκύλων
• Πρόσληψη εποχιακού βοσκού
• Κατασκευή/ενίσχυση/αγορά δομών αποτροπής επιθέσεων [στοιχεία ποιμνιοστασίου, μεταλλική περίφραξη, ηλεκτροφόρα περίφραξη, φράχτης τύπου φλάντρυ]
• Αγορά πρωτογενών απωθητών σαρκοφάγων (π.χ. φώτα τύπου Foxlights ή και άλλων τύπων συναγερμού)
• Κατασκευή καταφυγίων για την προστασία από τους θηρευτές των νεογέννητων ή πολύ νεαρών ζώων του κοπαδιού
Σημ: Άλλα μέτρα που ενδέχεται να μειώσουν αποτελεσματικά τη σύγκρουση κτηνοτροφίας -μεγάλων σαρκοφάγων και προτείνονται από τον αιτών θα λαμβάνονται υπόψιν. 
Οι αιτήσεις επιχορήγησης  θα βαθμολογηθούν  χρησιμοποιώντας κριτήρια και προφίλ αξιολόγησης που θα καθοριστεί από ειδικούς επιστήμονες και στη συνέχεια θα ταξινομηθούν βάσει της συνολικής βαθμολογίας. Οι δικαιούχοι θα αναλαμβάνουν τη δέσμευση  να μειώσουν τις απώλειες  κτηνοτροφικού κεφαλαίου από μεγάλα σαρκοφάγα, να φροντίσουν κατάλληλα τους ποιμενικούς σκύλους που αγοράστηκαν ή/και ενισχύθηκαν κτηνιατρικά ή/και διατροφικά μέσου του πρόγραμμα στήριξης, να διατηρούν την κατάλληλη τεκμηρίωση των εξόδων,  καθώς και να επιτρέψουν την παρακολούθηση, έλεγχο και αξιολόγηση της εφαρμογής και αποτελεσματικότητας των προληπτικών μέτρων από την αρμόδια υπηρεσία.
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EΛΓΑ),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[400 κτηνοτρόφοι Χ 5,000€ = 2,000,000€], διοικητικό κόστος αρμόδιας δημόσιας υπηρεσίας [1,200 εργατοημέρες Χ 150€ = 180,000€], ειδικοί εξωτερικοί επιστημονικοί συνεργάτες [60,000€]
ΣΥΝΟΛΟ: 2,240,000€</t>
  </si>
  <si>
    <t>Πρόγραμμα ενίσχυσης των ιδιοκτητών κτηνοτροφικών εκμεταλλεύσεων προς εφαρμογή προληπτικών μέτρων πρόληψης των επιθέσεων από μεγάλα σαρκοφάγα. Συγκεκριμένα, το μέτρο θα έχει τη μορφή προγράμματος επιχορήγησης προς τους κτηνοτρόφους που δραστηριοποιούνται σε περιοχές υψηλής επικινδυνότητας και τηρούν συγκεκριμένα  κριτήρια. Το μέτρο θα περιορίσει τις ζημιές που προκαλούνται από τα μεγάλα σαρκοφάγα (γκρίζος λύκος [είδος κοινοτικού ενδιαφέροντος της ένωσης που βρίσκεται στο παράρτημα ΙΙ, ΙV και V της οδηγίας 92/43/ΕΚ] και καφέ αρκούδα [είδος προτεραιότητας που βρίσκεται στο Παράρτημα Ι της οδηγίας 92/43/ΕΚ]) στο κτηνοτροφικό κεφάλαιο, μειώνοντας ταυρόχρονα σημαντικά την ανθρωπογενή θνησιμότητα των ειδών αυτών εξαιτίας φαινομένων αντεκδίκησης.Το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ΕΛΓΑ),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[370 κτηνοτρόφοι Χ 5,000€ = 1,850,000€], διοικητικό κόστος αρμόδιας δημόσιας υπηρεσίας [1,110 εργατοημέρες Χ 150€ = 166,500€], ειδικοί εξωτερικοί επιστημονικοί συνεργάτες [60,000€]
ΣΥΝΟΛΟ: 2,076,500€</t>
  </si>
  <si>
    <t>Ελάχιστος αριθμός ωφελούμενων ιδιοκτητών κτηνοτροφικών εκμεταλλεύσεων: 370</t>
  </si>
  <si>
    <t>Το μέτρο αυτό κρίνεται  απαραίτητο προκειμένου να υποστηριχθεί οικονομικά το κόστος εφαρμογής  προληπτικών μέτρων για την αποτροπή επιθέσεων από μεγάλα σαρκοφάγα το οποίο συχνά είναι δυσανάλογα μεγάλο για τους ιδιοκτήτες των κτηνοτροφικών εκμεταλλεύσεων. Η προσέγγιση αυτή αποφασίσθηκε επίσης και από την Ευρωπαϊκή Επιτροπή, το Νοέμβριο του 2018, για τη ενεργό υποστήριξη της εκτατικής κτηνοτροφίας  σε περιοχές με παρουσία μεγάλων σαρκοφάγων μέσω κρατικών οικονομικών ενισχύσεων. Το μέτρο συνδέεται άμεσα με το προτεινόμενο μέτρο για την αναβάθμιση καταγραφής των δεδομένων και συνθηκών κατασπαράξεων από μεγάλα σαρκοφάγα από το προσωπικό του ΕΛΓΑ και το οποίο αποτελεί την προπαρασκευαστική του φάση.
H οικονομική επιχορήγηση για την εφαρμογή εγκεκριμένων και αποτελεσματικών  προληπτικών μέτρων θα είναι διαθέσιμη  σε ιδιοκτήτες κτηνοτροφικών εκμεταλλεύσεων που δραστηριοποιούνται σε περιοχές κατανομής λύκου και αρκούδας  με στόχο τη μείωση των επιθέσεων στο κτηνοτροφικό κεφάλαιο από μεγάλα σαρκοφάγα σε δυο κύκλους εφαρμογής εντός της προγραμματικής περιόδου).
Οι επιλέξιμες δαπάνες για το πρόγραμμα στήριξης θα περιλαμβάνουν από ένα έως και το σύνολο των μεθόδων πρόληψης: 
• Αγορά ελληνικών φυλών ποιμενικών σκύλων φύλαξης κοπαδιού
• Κτηνιατρικά έξοδα ποιμενικών σκύλων
• Έξοδα διατροφής ποιμενικών σκύλων
• Πρόσληψη εποχιακού βοσκού
• Κατασκευή/ενίσχυση/αγορά δομών αποτροπής επιθέσεων [στοιχεία ποιμνιοστασίου, μεταλλική περίφραξη, ηλεκτροφόρα περίφραξη, φράχτης τύπου φλάντρυ]
• Αγορά πρωτογενών απωθητών σαρκοφάγων (π.χ. φώτα τύπου Foxlights ή και άλλων τύπων συναγερμού)
• Κατασκευή καταφυγίων για την προστασία από τους θηρευτές των νεογέννητων ή πολύ νεαρών ζώων του κοπαδιού
Σημ: Άλλα μέτρα που ενδέχεται να μειώσουν αποτελεσματικά τη σύγκρουση κτηνοτροφίας -μεγάλων σαρκοφάγων και προτείνονται από τον αιτών θα λαμβάνονται υπόψιν. 
Οι αιτήσεις επιχορήγησης  θα βαθμολογηθούν  χρησιμοποιώντας κριτήρια και προφίλ αξιολόγησης που θα καθοριστεί από ειδικούς επιστήμονες και στη συνέχεια θα ταξινομηθούν βάσει της συνολικής βαθμολογίας. Οι δικαιούχοι θα αναλαμβάνουν τη δέσμευση  να μειώσουν τις απώλειες  κτηνοτροφικού κεφαλαίου από μεγάλα σαρκοφάγα, να φροντίσουν κατάλληλα τους ποιμενικούς σκύλους που αγοράστηκαν ή/και ενισχύθηκαν κτηνιατρικά ή/και διατροφικά μέσου του πρόγραμμα στήριξης, να διατηρούν την κατάλληλη τεκμηρίωση των εξόδων,  καθώς και να επιτρέψουν την παρακολούθηση, έλεγχο και αξιολόγηση της εφαρμογής και αποτελεσματικότητας των προληπτικών μέτρων από την αρμόδια υπηρεσία.
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ΕΛΓΑ),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[370 κτηνοτρόφοι Χ 5,000€ = 1,850,000€], διοικητικό κόστος αρμόδιας δημόσιας υπηρεσίας [1,110 εργατοημέρες Χ 150€ = 166,500€], ειδικοί εξωτερικοί επιστημονικοί συνεργάτες [60,000€]
ΣΥΝΟΛΟ: 2,076,500€</t>
  </si>
  <si>
    <t>Πρόγραμμα ενίσχυσης των ιδιοκτητών κτηνοτροφικών εκμεταλλεύσεων προς εφαρμογή προληπτικών μέτρων πρόληψης των επιθέσεων από μεγάλα σαρκοφάγα. Συγκεκριμένα, το μέτρο θα έχει τη μορφή προγράμματος επιχορήγησης προς τους κτηνοτρόφους που δραστηριοποιούνται σε περιοχές υψηλής επικινδυνότητας και τηρούν συγκεκριμένα  κριτήρια. Το μέτρο θα περιορίσει τις ζημιές που προκαλούνται από τα μεγάλα σαρκοφάγα (γκρίζος λύκος [είδος κοινοτικού ενδιαφέροντος της ένωσης που βρίσκεται στο παράρτημα ΙΙ, ΙV και V της οδηγίας 92/43/ΕΚ] και καφέ αρκούδα [είδος προτεραιότητας που βρίσκεται στο Παράρτημα Ι της οδηγίας 92/43/ΕΚ]) στο κτηνοτροφικό κεφάλαιο, μειώνοντας ταυρόχρονα σημαντικά την ανθρωπογενή θνησιμότητα των ειδών αυτών εξαιτίας φαινομένων αντεκδίκησης.Το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ΕΛΓΑ),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[600 κτηνοτρόφοι Χ 5,000€ = 3,000,000€], διοικητικό κόστος αρμόδιας δημόσιας υπηρεσίας [1,800 εργατοημέρες Χ 150€ = 270,000€], ειδικοί εξωτερικοί επιστημονικοί συνεργάτες [60,000€]
ΣΥΝΟΛΟ: 3,330,000€</t>
  </si>
  <si>
    <t xml:space="preserve">Το μέτρο αυτό κρίνεται  απαραίτητο προκειμένου να υποστηριχθεί οικονομικά το κόστος εφαρμογής  προληπτικών μέτρων για την αποτροπή επιθέσεων από μεγάλα σαρκοφάγα το οποίο συχνά είναι δυσανάλογα μεγάλο για τους ιδιοκτήτες των κτηνοτροφικών εκμεταλλεύσεων. Η προσέγγιση αυτή αποφασίσθηκε επίσης και από την Ευρωπαϊκή Επιτροπή, το Νοέμβριο του 2018, για τη ενεργό υποστήριξη της εκτατικής κτηνοτροφίας  σε περιοχές με παρουσία μεγάλων σαρκοφάγων μέσω κρατικών οικονομικών ενισχύσεων. Το μέτρο συνδέεται άμεσα με το προτεινόμενο μέτρο για την αναβάθμιση καταγραφής των δεδομένων και συνθηκών κατασπαράξεων από μεγάλα σαρκοφάγα από το προσωπικό του ΕΛΓΑ και το οποίο αποτελεί την προπαρασκευαστική του φάση.
H οικονομική επιχορήγηση για την εφαρμογή εγκεκριμένων και αποτελεσματικών  προληπτικών μέτρων θα είναι διαθέσιμη  σε ιδιοκτήτες κτηνοτροφικών εκμεταλλεύσεων που δραστηριοποιούνται σε περιοχές κατανομής λύκου και αρκούδας  με στόχο τη μείωση των επιθέσεων στο κτηνοτροφικό κεφάλαιο από μεγάλα σαρκοφάγα σε δυο κύκλους εφαρμογής εντός της προγραμματικής περιόδου).
Οι επιλέξιμες δαπάνες για το πρόγραμμα στήριξης θα περιλαμβάνουν από ένα έως και το σύνολο των μεθόδων πρόληψης: 
• Αγορά ελληνικών φυλών ποιμενικών σκύλων φύλαξης κοπαδιού
• Κτηνιατρικά έξοδα ποιμενικών σκύλων
• Έξοδα διατροφής ποιμενικών σκύλων
• Πρόσληψη εποχιακού βοσκού
• Κατασκευή/ενίσχυση/αγορά δομών αποτροπής επιθέσεων [στοιχεία ποιμνιοστασίου, μεταλλική περίφραξη, ηλεκτροφόρα περίφραξη, φράχτης τύπου φλάντρυ]
• Αγορά πρωτογενών απωθητών σαρκοφάγων (π.χ. φώτα τύπου Foxlights ή και άλλων τύπων συναγερμού)
• Κατασκευή καταφυγίων για την προστασία από τους θηρευτές των νεογέννητων ή πολύ νεαρών ζώων του κοπαδιού
Σημ: Άλλα μέτρα που ενδέχεται να μειώσουν αποτελεσματικά τη σύγκρουση κτηνοτροφίας - μεγάλων σαρκοφάγων και προτείνονται από τον αιτών θα λαμβάνονται υπόψιν. 
Οι αιτήσεις επιχορήγησης  θα βαθμολογηθούν  χρησιμοποιώντας κριτήρια και προφίλ αξιολόγησης που θα καθοριστεί από ειδικούς επιστήμονες και στη συνέχεια θα ταξινομηθούν βάσει της συνολικής βαθμολογίας. Οι δικαιούχοι θα αναλαμβάνουν τη δέσμευση  να μειώσουν τις απώλειες  κτηνοτροφικού κεφαλαίου από μεγάλα σαρκοφάγα, να φροντίσουν κατάλληλα τους ποιμενικούς σκύλους που αγοράστηκαν ή/και ενισχύθηκαν κτηνιατρικά ή/και διατροφικά μέσου του πρόγραμμα στήριξης, να διατηρούν την κατάλληλη τεκμηρίωση των εξόδων,  καθώς και να επιτρέψουν την παρακολούθηση, έλεγχο και αξιολόγηση της εφαρμογής και αποτελεσματικότητας των προληπτικών μέτρων από την αρμόδια υπηρεσία.
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ΕΛΓΑ),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[600 κτηνοτρόφοι Χ 5,000€ = 3,000,000€], διοικητικό κόστος αρμόδιας δημόσιας υπηρεσίας [1,800 εργατοημέρες Χ 150€ = 270,000€], ειδικοί εξωτερικοί επιστημονικοί συνεργάτες [60,000€]
ΣΥΝΟΛΟ: 3,330,000€
</t>
  </si>
  <si>
    <t>Πρόγραμμα ενίσχυσης των ιδιοκτητών κτηνοτροφικών εκμεταλλεύσεων προς εφαρμογή προληπτικών μέτρων πρόληψης των επιθέσεων από μεγάλα σαρκοφάγα. Συγκεκριμένα, το μέτρο θα έχει τη μορφή προγράμματος επιχορήγησης προς τους κτηνοτρόφους που δραστηριοποιούνται σε περιοχές υψηλής επικινδυνότητας και τηρούν συγκεκριμένα  κριτήρια. Το μέτρο θα περιορίσει τις ζημιές που προκαλούνται από τα μεγάλα σαρκοφάγα (γκρίζος λύκος [είδος κοινοτικού ενδιαφέροντος της ένωσης που βρίσκεται στο παράρτημα ΙΙ, ΙV και V της οδηγίας 92/43/ΕΚ] και καφέ αρκούδα [είδος προτεραιότητας που βρίσκεται στο Παράρτημα Ι της οδηγίας 92/43/ΕΚ]) στο κτηνοτροφικό κεφάλαιο, μειώνοντας ταυρόχρονα σημαντικά την ανθρωπογενή θνησιμότητα των ειδών αυτών εξαιτίας φαινομένων αντεκδίκησης.Το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EΛΓΑ),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[770 κτηνοτρόφοι Χ 5,000€ = 3,850,000€], διοικητικό κόστος αρμόδιας δημόσιας υπηρεσίας [2,310 εργατοημέρες Χ 150€ = 346,500€], ειδικοί εξωτερικοί επιστημονικοί συνεργάτες [60,000€]
ΣΥΝΟΛΟ: 4,256,500€</t>
  </si>
  <si>
    <t>Ελάχιστος αριθμός ωφελούμενων ιδιοκτητών κτηνοτροφικών εκμεταλλεύσεων: 770</t>
  </si>
  <si>
    <t xml:space="preserve">Το μέτρο αυτό κρίνεται  απαραίτητο προκειμένου να υποστηριχθεί οικονομικά το κόστος εφαρμογής  προληπτικών μέτρων για την αποτροπή επιθέσεων από μεγάλα σαρκοφάγα το οποίο συχνά είναι δυσανάλογα μεγάλο για τους ιδιοκτήτες των κτηνοτροφικών εκμεταλλεύσεων. Η προσέγγιση αυτή αποφασίσθηκε επίσης και από την Ευρωπαϊκή Επιτροπή, το Νοέμβριο του 2018, για τη ενεργό υποστήριξη της εκτατικής κτηνοτροφίας  σε περιοχές με παρουσία μεγάλων σαρκοφάγων μέσω κρατικών οικονομικών ενισχύσεων. Το μέτρο συνδέεται άμεσα με το προτεινόμενο μέτρο για την αναβάθμιση καταγραφής των δεδομένων και συνθηκών κατασπαράξεων από μεγάλα σαρκοφάγα από το προσωπικό του ΕΛΓΑ και το οποίο αποτελεί την προπαρασκευαστική του φάση.
H οικονομική επιχορήγηση για την εφαρμογή εγκεκριμένων και αποτελεσματικών  προληπτικών μέτρων θα είναι διαθέσιμη  σε ιδιοκτήτες κτηνοτροφικών εκμεταλλεύσεων που δραστηριοποιούνται σε περιοχές κατανομής λύκου και αρκούδας  με στόχο τη μείωση των επιθέσεων στο κτηνοτροφικό κεφάλαιο από μεγάλα σαρκοφάγα σε δυο κύκλους εφαρμογής εντός της προγραμματικής περιόδου).
Οι επιλέξιμες δαπάνες για το πρόγραμμα στήριξης θα περιλαμβάνουν από ένα έως και το σύνολο των μεθόδων πρόληψης: 
• Αγορά ελληνικών φυλών ποιμενικών σκύλων φύλαξης κοπαδιού
• Κτηνιατρικά έξοδα ποιμενικών σκύλων
• Έξοδα διατροφής ποιμενικών σκύλων
• Πρόσληψη εποχιακού βοσκού
• Κατασκευή/ενίσχυση/αγορά δομών αποτροπής επιθέσεων [στοιχεία ποιμνιοστασίου, μεταλλική περίφραξη, ηλεκτροφόρα περίφραξη, φράχτης τύπου φλάντρυ]
• Αγορά πρωτογενών απωθητών σαρκοφάγων (π.χ. φώτα τύπου Foxlights ή και άλλων τύπων συναγερμού)
• Κατασκευή καταφυγίων για την προστασία από τους θηρευτές των νεογέννητων ή πολύ νεαρών ζώων του κοπαδιού
Σημ: Άλλα μέτρα που ενδέχεται να μειώσουν αποτελεσματικά τη σύγκρουση κτηνοτροφίας -μεγάλων σαρκοφάγων και προτείνονται από τον αιτών θα λαμβάνονται υπόψιν. 
Οι αιτήσεις επιχορήγησης  θα βαθμολογηθούν  χρησιμοποιώντας κριτήρια και προφίλ αξιολόγησης που θα καθοριστεί από ειδικούς επιστήμονες και στη συνέχεια θα ταξινομηθούν βάσει της συνολικής βαθμολογίας. Οι δικαιούχοι θα αναλαμβάνουν τη δέσμευση  να μειώσουν τις απώλειες  κτηνοτροφικού κεφαλαίου από μεγάλα σαρκοφάγα, να φροντίσουν κατάλληλα τους ποιμενικούς σκύλους που αγοράστηκαν ή/και ενισχύθηκαν κτηνιατρικά ή/και διατροφικά μέσου του πρόγραμμα στήριξης, να διατηρούν την κατάλληλη τεκμηρίωση των εξόδων,  καθώς και να επιτρέψουν την παρακολούθηση, έλεγχο και αξιολόγηση της εφαρμογής και αποτελεσματικότητας των προληπτικών μέτρων από την αρμόδια υπηρεσία.
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EΛΓΑ),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[770 κτηνοτρόφοι Χ 5,000€ = 3,850,000€], διοικητικό κόστος αρμόδιας δημόσιας υπηρεσίας [2,310 εργατοημέρες Χ 150€ = 346,500€], ειδικοί εξωτερικοί επιστημονικοί συνεργάτες [60,000€]
ΣΥΝΟΛΟ: 4,256,500€
</t>
  </si>
  <si>
    <t>Πρόγραμμα ενίσχυσης των ιδιοκτητών κτηνοτροφικών εκμεταλλεύσεων προς εφαρμογή προληπτικών μέτρων πρόληψης των επιθέσεων από μεγάλα σαρκοφάγα. Συγκεκριμένα, το μέτρο θα έχει τη μορφή προγράμματος επιχορήγησης προς τους κτηνοτρόφους που δραστηριοποιούνται σε περιοχές υψηλής επικινδυνότητας και τηρούν συγκεκριμένα  κριτήρια. Το μέτρο θα περιορίσει τις ζημιές που προκαλούνται από τα μεγάλα σαρκοφάγα (γκρίζος λύκος [είδος κοινοτικού ενδιαφέροντος της ένωσης που βρίσκεται στο παράρτημα ΙΙ, ΙV και V της οδηγίας 92/43/ΕΚ] και καφέ αρκούδα [είδος προτεραιότητας που βρίσκεται στο Παράρτημα Ι της οδηγίας 92/43/ΕΚ]) στο κτηνοτροφικό κεφάλαιο, μειώνοντας ταυρόχρονα σημαντικά την ανθρωπογενή θνησιμότητα των ειδών αυτών εξαιτίας φαινομένων αντεκδίκησης.Το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EΛΓΑ),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[400 κτηνοτρόφοι Χ 5,000€ = 2,000,000€], διοικητικό κόστος αρμόδιας δημόσιας υπηρεσίας [1,200 εργατοημέρες Χ 150€ = 180,000€], ειδικοί εξωτερικοί επιστημονικοί συνεργάτες [60,000€]
ΣΥΝΟΛΟ: 2,240,000€</t>
  </si>
  <si>
    <t>Το μέτρο αυτό κρίνεται  απαραίτητο προκειμένου να υποστηριχθεί οικονομικά το κόστος εφαρμογής  προληπτικών μέτρων για την αποτροπή επιθέσεων από μεγάλα σαρκοφάγα το οποίο συχνά είναι δυσανάλογα μεγάλο για τους ιδιοκτήτες των κτηνοτροφικών εκμεταλλεύσεων. Η προσέγγιση αυτή αποφασίσθηκε επίσης και από την Ευρωπαϊκή Επιτροπή, το Νοέμβριο του 2018, για τη ενεργό υποστήριξη της εκτατικής κτηνοτροφίας  σε περιοχές με παρουσία μεγάλων σαρκοφάγων μέσω κρατικών οικονομικών ενισχύσεων. Το μέτρο συνδέεται άμεσα με το προτεινόμενο μέτρο για την αναβάθμιση καταγραφής των δεδομένων και συνθηκών κατασπαράξεων από μεγάλα σαρκοφάγα από το προσωπικό του ΕΛΓΑ και το οποίο αποτελεί την προπαρασκευαστική του φάση.
H οικονομική επιχορήγηση για την εφαρμογή εγκεκριμένων και αποτελεσματικών  προληπτικών μέτρων θα είναι διαθέσιμη  σε ιδιοκτήτες κτηνοτροφικών εκμεταλλεύσεων που δραστηριοποιούνται σε περιοχές κατανομής λύκου και αρκούδας  με στόχο τη μείωση των επιθέσεων στο κτηνοτροφικό κεφάλαιο από μεγάλα σαρκοφάγα σε δυο κύκλους εφαρμογής εντός της προγραμματικής περιόδου).
Οι επιλέξιμες δαπάνες για το πρόγραμμα στήριξης θα περιλαμβάνουν από ένα έως και το σύνολο των μεθόδων πρόληψης: 
• Αγορά ελληνικών φυλών ποιμενικών σκύλων φύλαξης κοπαδιού
• Κτηνιατρικά έξοδα ποιμενικών σκύλων
• Έξοδα διατροφής ποιμενικών σκύλων
• Πρόσληψη εποχιακού βοσκού
• Κατασκευή/ενίσχυση/αγορά δομών αποτροπής επιθέσεων [στοιχεία ποιμνιοστασίου, μεταλλική περίφραξη, ηλεκτροφόρα περίφραξη, φράχτης τύπου φλάντρυ]
• Αγορά πρωτογενών απωθητών σαρκοφάγων (π.χ. φώτα τύπου Foxlights ή και άλλων τύπων συναγερμού)
• Κατασκευή καταφυγίων για την προστασία από τους θηρευτές των νεογέννητων ή πολύ νεαρών ζώων του κοπαδιού
Σημ: Άλλα μέτρα που ενδέχεται να μειώσουν αποτελεσματικά τη σύγκρουση κτηνοτροφίας -μεγάλων σαρκοφάγων και προτείνονται από τον αιτών θα λαμβάνονται υπόψιν. 
Οι αιτήσεις επιχορήγησης  θα βαθμολογηθούν  χρησιμοποιώντας κριτήρια και προφίλ αξιολόγησης που θα καθοριστεί από ειδικούς επιστήμονες και στη συνέχεια θα ταξινομηθούν βάσει της συνολικής βαθμολογίας. Οι δικαιούχοι θα αναλαμβάνουν τη δέσμευση  να μειώσουν τις απώλειες  κτηνοτροφικού κεφαλαίου από μεγάλα σαρκοφάγα, να φροντίσουν κατάλληλα τους ποιμενικούς σκύλους που αγοράστηκαν ή/και ενισχύθηκαν κτηνιατρικά ή/και διατροφικά μέσου του πρόγραμμα στήριξης, να διατηρούν την κατάλληλη τεκμηρίωση των εξόδων,  καθώς και να επιτρέψουν την παρακολούθηση, έλεγχο και αξιολόγηση της εφαρμογής και αποτελεσματικότητας των προληπτικών μέτρων από την αρμόδια υπηρεσία.
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EΛΓΑ),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[400 κτηνοτρόφοι Χ 5,000€ = 2,000,000€], διοικητικό κόστος αρμόδιας δημόσιας υπηρεσίας [1,200 εργατοημέρες Χ 150€ = 180,000€], ειδικοί εξωτερικοί επιστημονικοί συνεργάτες [60,000€]
ΣΥΝΟΛΟ: 2,240,000€</t>
  </si>
  <si>
    <t>Πρόγραμμα ενίσχυσης των ιδιοκτητών κτηνοτροφικών εκμεταλλεύσεων προς εφαρμογή προληπτικών μέτρων πρόληψης των επιθέσεων από μεγάλα σαρκοφάγα. Συγκεκριμένα, το μέτρο θα έχει τη μορφή προγράμματος επιχορήγησης προς τους κτηνοτρόφους που δραστηριοποιούνται σε περιοχές υψηλής επικινδυνότητας και τηρούν συγκεκριμένα  κριτήρια. Το μέτρο θα περιορίσει τις ζημιές που προκαλούνται από τα μεγάλα σαρκοφάγα (γκρίζος λύκος [είδος κοινοτικού ενδιαφέροντος της ένωσης που βρίσκεται στο παράρτημα ΙΙ, ΙV και V της οδηγίας 92/43/ΕΚ] και καφέ αρκούδα [είδος προτεραιότητας που βρίσκεται στο Παράρτημα Ι της οδηγίας 92/43/ΕΚ]) στο κτηνοτροφικό κεφάλαιο, μειώνοντας ταυρόχρονα σημαντικά την ανθρωπογενή θνησιμότητα των ειδών αυτών εξαιτίας φαινομένων αντεκδίκησης.Το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ΕΛΓΑ),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[840 κτηνοτρόφοι Χ 5,000€ = 4,200,000€], διοικητικό κόστος αρμόδιας δημόσιας υπηρεσίας [2,520 εργατοημέρες Χ 150€ = 378,000€], ειδικοί εξωτερικοί επιστημονικοί συνεργάτες [60,000€]
ΣΥΝΟΛΟ: 4,638,000€</t>
  </si>
  <si>
    <t>Ελάχιστος αριθμός ωφελούμενων ιδιοκτητών κτηνοτροφικών εκμεταλλεύσεων: 840</t>
  </si>
  <si>
    <t xml:space="preserve">Το μέτρο αυτό κρίνεται  απαραίτητο προκειμένου να υποστηριχθεί οικονομικά το κόστος εφαρμογής  προληπτικών μέτρων για την αποτροπή επιθέσεων από μεγάλα σαρκοφάγα το οποίο συχνά είναι δυσανάλογα μεγάλο για τους ιδιοκτήτες των κτηνοτροφικών εκμεταλλεύσεων. Η προσέγγιση αυτή αποφασίσθηκε επίσης και από την Ευρωπαϊκή Επιτροπή, το Νοέμβριο του 2018, για τη ενεργό υποστήριξη της εκτατικής κτηνοτροφίας  σε περιοχές με παρουσία μεγάλων σαρκοφάγων μέσω κρατικών οικονομικών ενισχύσεων. Το μέτρο συνδέεται άμεσα με το προτεινόμενο μέτρο για την αναβάθμιση καταγραφής των δεδομένων και συνθηκών κατασπαράξεων από μεγάλα σαρκοφάγα από το προσωπικό του ΕΛΓΑ και το οποίο αποτελεί την προπαρασκευαστική του φάση.
H οικονομική επιχορήγηση για την εφαρμογή εγκεκριμένων και αποτελεσματικών  προληπτικών μέτρων θα είναι διαθέσιμη  σε ιδιοκτήτες κτηνοτροφικών εκμεταλλεύσεων που δραστηριοποιούνται σε περιοχές κατανομής λύκου και αρκούδας  με στόχο τη μείωση των επιθέσεων στο κτηνοτροφικό κεφάλαιο από μεγάλα σαρκοφάγα σε δυο κύκλους εφαρμογής εντός της προγραμματικής περιόδου).
Οι επιλέξιμες δαπάνες για το πρόγραμμα στήριξης θα περιλαμβάνουν από ένα έως και το σύνολο των μεθόδων πρόληψης: 
• Αγορά ελληνικών φυλών ποιμενικών σκύλων φύλαξης κοπαδιού
• Κτηνιατρικά έξοδα ποιμενικών σκύλων
• Έξοδα διατροφής ποιμενικών σκύλων
• Πρόσληψη εποχιακού βοσκού
• Κατασκευή/ενίσχυση/αγορά δομών αποτροπής επιθέσεων [στοιχεία ποιμνιοστασίου, μεταλλική περίφραξη, ηλεκτροφόρα περίφραξη, φράχτης τύπου φλάντρυ]
• Αγορά πρωτογενών απωθητών σαρκοφάγων (π.χ. φώτα τύπου Foxlights ή και άλλων τύπων συναγερμού)
• Κατασκευή καταφυγίων για την προστασία απόι τους θηρευτές των νεογέννητων ή πολύ νεαρών ζώων του κοπαδιού
Σημ: Άλλα μέτρα που ενδέχεται να μειώσουν αποτελεσματικά τη σύγκρουση κτηνοτροφίας -μεγάλων σαρκοφάγων και προτείνονται από τον αιτών θα λαμβάνονται υπόψιν. 
Οι αιτήσεις επιχορήγησης  θα βαθμολογηθούν  χρησιμοποιώντας κριτήρια και προφίλ αξιολόγησης που θα καθοριστεί από ειδικούς επιστήμονες και στη συνέχεια θα ταξινομηθούν βάσει της συνολικής βαθμολογίας. Οι δικαιούχοι θα αναλαμβάνουν τη δέσμευση  να μειώσουν τις απώλειες  κτηνοτροφικού κεφαλαίου από μεγάλα σαρκοφάγα, να φροντίσουν κατάλληλα τους ποιμενικούς σκύλους που αγοράστηκαν ή/και ενισχύθηκαν κτηνιατρικά ή/και διατροφικά μέσου του πρόγραμμα στήριξης, να διατηρούν την κατάλληλη τεκμηρίωση των εξόδων,  καθώς και να επιτρέψουν την παρακολούθηση, έλεγχο και αξιολόγηση της εφαρμογής και αποτελεσματικότητας των προληπτικών μέτρων από την αρμόδια υπηρεσία.
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ΕΛΓΑ),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[840 κτηνοτρόφοι Χ 5,000€ = 4,200,000€], διοικητικό κόστος αρμόδιας δημόσιας υπηρεσίας [2,520 εργατοημέρες Χ 150€ = 378,000€], ειδικοί εξωτερικοί επιστημονικοί συνεργάτες [60,000€]
ΣΥΝΟΛΟ: 4,638,000€
</t>
  </si>
  <si>
    <t xml:space="preserve">Καθορισμός ενεργειών και θεσμοθέτηση πρωτόκολλου για την αντιμετώπιση και διαχείριση περιστατικών αλληλεπίδρασης ανθρώπου- λύκων σε περιαστικές περιοχές  με την λειτουργία  "Ομάδων Αμεσης Επέμβασης"  -Ανάλυση κόστους: α) Χρηματοδότηση ομάδας εργασίας για αξιοποίηση διαθέσιμων πρωτοκόλλων διεθνώς  και δεδομένων αλληλεπίδρασης  λύκων σε περιαστικές περιοχές πρός καθορισμό ειδικού πρωτοκόλλου αντιμετώπισης των περιστατικών: (κόστος:30.000)  β) Συναντήσεις και διοργάνωση ειδικών ημερίδων  ενημέρωσης και εκπαίδευσης σε περιφερειακό επίπεδο: 1) με δασική υπηρεσία 2) φορείς διαχείρισης Ε.Π και 3) λοιπούς εμπλεκόμενους φορείς (αστυνομία, θηροφυλακή) για διαβούλευση επί του πρωτοκόλλου (κόστος: 8.000 Χ7 περιφέρειες : 56.000) δ) Προετοιμασία ανάλογου ΦΕΚ ή επικαιροποίηση/επέκταση επί του υπάρχοντος. </t>
  </si>
  <si>
    <t>α) Δημιουργία πρωτοκόλλου πρόληψης και αντιμετώπισης  προσεγγίσεων και αλληλεπιδράσεων ατόμων λύκου σε περιαστικές περιοχές  β) Δημιουργία ή επέκταση του υπάρχονος θεσμικού πλαισίου που ισχύει για την αρκούδα (ΦΕΚ 272/07-02-2014) για την σύσταση, λειτουργία και δημιουργία ομάδων άμεσης επέμβασης  περιστατικών προσέγγισης λύκων σε κατοικημένες περιοχές</t>
  </si>
  <si>
    <t>Η εμφάνιση λύκων κοντά σε αγροτικές , ημιαστικές  και περιαστικές περιοχές αναφέρεται συχνότερα τα τελευταία χρόνια σε αρκετές περιοχές της Ελλάδας. Το φαινόμενο της εξοικείωσης των μεγάλων σαρκοφάγων με τους ανθρώπους είναι ανάλογο του βαθμού επαφής τους με αυτούς. Χωρίς διαμεσολάβηση αρνητικής εμπειρίας είναι πιθανό να αναπτύξουν περισσότερο ανεκτική συμπεριφορά ως προς αυτόν . Τέτοιες περιπτώσεις προσέγγισης παρατηρήθηκαν στους νομούς Θεσσαλονίκης , Κιλκίς , Δράμας , Βοιωτίας,  Κοζάνης, Φλώρινας, Αττικής. Η εμφάνιση λύκων σε περιαστικές περιοχές, μπορεί  να σχετίζεται με εγκατάσταση νέων αγελών σε περισσότερο ανθρωπογενείς περιοχές κατόπιν επανάκαμψης του πληθυσμού του είδους, ή /και σε εποχιακές αλλαγές στη χρήση βιοτόπου εντός των επικρατειών αναλόγως της διαθεσιμότητας τροφής. Η εξοικείωση μπορεί να συνδεθεί και να έχει ως αποτέλεσμα  περιστατικά προσέγγισης σε ανθρώπους, επιθετικής συμπεριφοράς και τραυματισμού τους. Η αντιμετώπιση του φαινομένου απαιτεί την σύνταξη και εφαρμογή ενός σχετικού διαχειριστικού πλάνου με έμφαση α) στην ενημέρωση των κατοίκων στις περιοχές αυτές ώστε να αποφεύγονται συμπεριφορές που μπορεί να κινητοποιήσουν επιθετική συμπεριφορά, β) στην αντιμετώπιση περιπτώσεων εξοικείωσης λύκων με τον άνθρωπο όταν και όπου αυτές προκύπτουν, καθώς και γ) στον περιορισμό των συνθηκών που τις ευνοούν. Στη δράση προτείνεται η δημιουργία ειδικού πρωτοκόλλου αντιμετώπισης των περιστατικών αυτών στο πλαίσιο σύστασης "ομάδων άμεσης επέμβασης" με τη συμμετοχή εκπροσώπων των αρμοδίων φορέων και εξειδικευμένου προσωπικού που θα βασισθεί στο πρότυπο λειτουργίας των ήδη θεσμοθετημένων αντίστοιχων ομάδων επέμβασης για την αντιμετώπιση ανάλογων περιστατικών με αρκούδες (ΦΕΚ 272/07-02-2014). Η προτεινόμενη δράση περιλαμβάνει α) Χρηματοδότηση ομάδας εργασίας για αξιοποίηση διαθέσιμων πρωτοκόλλων διεθνώς  και δεδομένων αλληλεπίδρασης  λύκων σε περιαστικές περιοχές πρός καθορισμό ειδικού πρωτοκόλλου αντιμετώπισης των περιστατικών: (κόστος:34.000)  β) Συναντήσεις και διοργάνωση ειδικών ημερίδων  ενημέρωσης και εκπαίδευσης σε περιφερειακό επίπεδο 1) με δασική υπηρεσία 2) φορείς διαχείρισης Ε.Π , 3) λοιπούς εμπλεκόμενους φορείς (αστυνομία, θηροφυλακή)4)  επιστημονικό προσωπικό  (από Ινστιτούτα, Πανεπιστημιακά ιδρύματα, Περιβαλλοντικές οργανώσεις) για διαβούλευση επί του πρωτοκόλλου (κόστος: 8.000 -κατά μέσο όρο Χ7 περιφέρειες : 56.000) δ) Προετοιμασία ανάλογου ΦΕΚ ή επικαιροποίηση/επέκταση επί του υπάρχοντος. Συνολικό κόστος: 90000</t>
  </si>
  <si>
    <t xml:space="preserve"> Ηλιόπουλος Γιώργος, 2018. Η κατάσταση διατήρησης του λύκου στην Ελλάδα, ζητήματα  σύγκρουσης και τρόποι αντιμετώπισης.σ.78. Καλλιστώ Π.Ο// MERTZANIS Y. (2010): Bear Emergency Team Working Protocol – Guidelines and Operational Manual (action C6) – Technical report  - project LIFE07NAT/IT/000502, 42pp. (in eng). // ΜΕΡΤΖΑΝΗΣ Γ.(2012): EΓΚΑΤΑΣΤΑΣΗ ΚΑΙ ΛΕΙΤΟΥΡΓΙΑ ΟΜΑΔΑΣ ΑΜΕΣΗΣ ΕΠΕΜΒΑΣΗΣ – ΚΑΤΑΡΤΙΣΗ ΠΡΩΤΟΚΟΛΛΟΥ ΑΝΤΙΜΕΤΩΠΙΣΗΣ ΠΕΡΙΠΤΩΣΕΩΝ ΑΛΛΗΛΕΠΙΔΡΑΣΗΣ ΑΡΚΟΥΔΑΣ - ΑΝΘΡΩΠΟΥ - ΠΛΑΙΣΙΟ – ΜΕΘΟΔΟΙ – ΠΡΑΚΤΙΚΕΣ-ΠΡΩΤΟΚΟΛΛΟ ΕΠΕΜΒΑΣΕΩΝ (ΔΡΑΣΕΙΣ C12&amp; C6), έργα LIFE07NAT/GR/000291 &amp; LIFE09NAT/IT/000502, 102 σελ. //Kojola, I., Hallikainen, V., Mikkola, K., Gurarie, E., Heikkinen, S., Kaartinen, S., Nivala, V. (2016). Wolf visitations close to human residences in Finland: The role of age , residence density , and time of day. Biological. Conservation, 198, 9–14. //McNay, M. E. (2002). Wolf-Human Interactions in Alaska and Canada: A Review of the Case History. Wildlife Society Bulletin (1973-2006) 30, 831-843//Linnell, J., Andersen, R., Andersone, Z., Balciauskas, L., Blanco, J. C., Boitani, L., Brainerd, S., Breitenmoser, U., Kojola, I., and Liberg, O. (2002). The fear of wolves: A review of wolf attacks on humans. Oppdragsmelding Norwegian Institute of Nature Research, Technical Report (Trondheim, Norway.)
</t>
  </si>
  <si>
    <t>Εφαρμογή λειτουργίας  περιφερειακών  "Ομάδων Αμεσης Επέμβασης" για την διαχείριση περιστατικών αλληλεπίδρασης ανθρώπου- λύκου. Η δράση περιλαμβάνει α) εκπαίδευση Ομάδας άμεσης επέμβασης (30.000) β) αγορά εξοπλισμού παρακολούθησης και απώθησης (25.000) γ) λειτουργικά έξοδα (60.000)</t>
  </si>
  <si>
    <t>Εφαρμογή του πρωτόκολου αντιμετώπισης προσεγγίσεων λύκων και αλληλεπιδράσεων σε περιαστικές περιοχές όπως προκύπτει από την προπαρασκευαστική δράση καθορισμού λειτουργίας και θεσμοθέτησης των ομάδων άμεσης επέμβασης (περιγράφεται προηγούμενα)</t>
  </si>
  <si>
    <t>Η δράση αποτελεί την εφαρμογή της  θεσμοθέτησης, καθορισμού πρωτοκόλλου λειτουργίας και σύστασης ομάδων άμεσης παρέμβασης για την αντιμετώπιση αλληλεπιδράσεων με λύκους που προτείνεται προηγούμενα. Η δράση αφορά α) την προμήθεια του κατάλληλου εξοπλισμού αντιμετώπισης β) την εκπαίδευση του  προσωπικού των εμπλεκόμενων αρμόδιων φορέων (δασική υπηρεσία, αστυνομία, φορείς διαχείρισης Ε.Π) ή άλλων φορέων/ατόμων (θηροφυλακή, προσωπικό περιβαλλοντικών οργανώσεων, ειδικών επιστημόνων) στο πρωτόκολο εφαρμογής και τις τεχνικές αντιμετώπισης των περιστατικών γ) την κάλυψη των λειτουργικών εξόδων των ομάδων άμεσης παρέμβασης. 1) Κόστος εξοπλισμού : Υπέρυθρες κάμερες παρακολούθησης - camera traps (20Χ 350= 7000), Φορητή θερμική κάμερα νυκτός (6.000),  Υλικά απώθησης λύκων: air gun projectile,cracker cells, φωτοφολίδες, πλαστικά βλήματα= 12.000,  σύνολο: 25.000. 2) Κόστος εκπαίδευσης : Διοργάνωση συναντήσεων, ενημερωτικό υλικό, μετακινήσεις,οδοιπορικά υπηρεσιών και φορέων,διαμονή (3 κύκλοι εκπαίδευσης: 3Χ 10.000 = 30.000). 3) Λειτουργικά έξοδα αντιμετώπισης περιστατικών (κόστος μετακινήσεων- οδοιπορικά υπηρεσιακών, υπερωρίες, εποχιακό προσωπικό, διοικητικό κόστος): αντιμετώπιση συνολικά κατά την περίοδο αναφοράς ~ 30 περιστατικών σε περιφερειακό επίπεδο (30Χ 2000 = 60.000). ΣΥΝΟΛΟ κόστους  για την περίοδο αναφοράς:  115000ευρώ</t>
  </si>
  <si>
    <t xml:space="preserve">Policy Support Statements of the Large Carnivore Initiative for Europe (LCIE) for the management of Bold Wolves.// Habituation and sensitization: new thoughts about old ideas
DT Blumstein - Animal Behaviour, 2016 - Elsevier// MERTZANIS Y. (2010): Bear Emergency Team Working Protocol – Guidelines and Operational Manual (action C6) – Technical report  - project LIFE07NAT/IT/000502, 42pp. (in eng). // ΜΕΡΤΖΑΝΗΣ Γ.(2012): EΓΚΑΤΑΣΤΑΣΗ ΚΑΙ ΛΕΙΤΟΥΡΓΙΑ ΟΜΑΔΑΣ ΑΜΕΣΗΣ ΕΠΕΜΒΑΣΗΣ – ΚΑΤΑΡΤΙΣΗ ΠΡΩΤΟΚΟΛΛΟΥ ΑΝΤΙΜΕΤΩΠΙΣΗΣ ΠΕΡΙΠΤΩΣΕΩΝ ΑΛΛΗΛΕΠΙΔΡΑΣΗΣ ΑΡΚΟΥΔΑΣ - ΑΝΘΡΩΠΟΥ - ΠΛΑΙΣΙΟ – ΜΕΘΟΔΟΙ – ΠΡΑΚΤΙΚΕΣ-ΠΡΩΤΟΚΟΛΛΟ ΕΠΕΜΒΑΣΕΩΝ (ΔΡΑΣΕΙΣ C12&amp; C6), έργα LIFE07NAT/GR/000291 &amp; LIFE09NAT/IT/000502, 102 σελ. //Kojola, I., Hallikainen, V., Mikkola, K., Gurarie, E., Heikkinen, S., Kaartinen, S., Nivala, V. (2016). Wolf visitations close to human residences in Finland: The role of age , residence density , and time of day. Biological. Conservation, 198, 9–14. //McNay, M. E. (2002). Wolf-Human Interactions in Alaska and Canada: A Review of the Case History. Wildlife Society Bulletin (1973-2006) 30, 831-843//Linnell, J., Andersen, R., Andersone, Z., Balciauskas, L., Blanco, J. C., Boitani, L., Brainerd, S., Breitenmoser, U., Kojola, I., and Liberg, O. (2002). The fear of wolves: A review of wolf attacks on humans. Oppdragsmelding Norwegian Institute of Nature Research, Technical Report (Trondheim, Norway.)
</t>
  </si>
  <si>
    <t>Εφαρμογή λειτουργίας  περιφερειακών  "Ομάδων Αμεσης Επέμβασης" " για την διαχείριση περιστατικών αλληλεπίδρασης ανθρώπου- λύκου. Η δράση περιλαμβάνει α) εκπαίδευση Ομάδας άμεσης επέμβασης (30.000) β) αγορά εξοπλισμού παρακολούθησης και απώθησης (25.000) γ) λειτουργικά έξοδα (100000)</t>
  </si>
  <si>
    <t>Εφαρμογή του πρωτόκολου αντιμετώπισης προσεγγίσεων λύκων και αλληλεπιδράσεων σε περιαστικές περιοχές όπως προκύπτει από την προπαρασκευαστική δράση καθορισμού και θεσμοθέτησης των ομάδων άμεσης επέμβασης (περιγράφεται προηγούμενα)</t>
  </si>
  <si>
    <t>Η δράση αποτελεί την εφαρμογή της  θεσμοθέτησης, καθορισμού πρωτοκόλλου λειτουργίας και σύστασης ομάδων άμεσης παρέμβασης για την αντιμετώπιση αλληλεπιδράσεων με λύκους που προτείνεται προηγούμενα. Η δράση αφορά α) την προμήθεια του κατάλληλου εξοπλισμού αντιμετώπισης β) την εκπαίδευση του  προσωπικού των εμπλεκόμενων αρμόδιων φορέων (δασική υπηρεσία, αστυνομία, φορείς διαχείρισης Ε.Π) ή άλλων φορέων/ατόμων (θηροφυλακή, προσωπικό περιβαλλοντικών οργανώσεων, ειδικών επιστημόνων) στο πρωτόκολο εφαρμογής και τις τεχνικές αντιμετώπισης των περιστατικών γ) την κάλυψη των λειτουργικών εξόδων των ομάδων άμεσης παρέμβασης. 1) Κόστος εξοπλισμού : Υπέρυθρες κάμερες παρακολούθησης - camera traps (20Χ 350= 7000), Φορητή θερμική κάμερα νυκτός (6.000),  Υλικά απώθησης λύκων: air gun projectile,cracker cells, φωτοφολίδες, πλαστικά βλήματα= 12.000,  σύνολο: 25.000. 2) Κόστος εκπαίδευσης : Διοργάνωση συναντήσεων, ενημερωτικό υλικό, μετακινήσεις,οδοιπορικά υπηρεσιών και φορέων,διαμονή (3 κύκλοι εκπαίδευσης: 3Χ 10.000 = 30.000). 3) Λειτουργικά έξοδα αντιμετώπισης περιστατικών (κόστος μετακινήσεων- οδοιπορικά υπηρεσιακών, υπερωρίες, εποχιακό προσωπικό, διοικητικό κόστος): αντιμετώπιση συνολικά κατά την περίοδο αναφοράς ~ 50 περιστατικών σε περιφερειακό επίπεδο (50Χ 2000 = 100.000). ΣΥΝΟΛΟ κόστους  για την περίοδο αναφοράς:  155000ευρώ</t>
  </si>
  <si>
    <t>Εφαρμογή λειτουργίας  περιφερειακών  "Ομάδων Αμεσης Επέμβασης"  για την διαχείριση περιστατικών αλληλεπίδρασης ανθρώπου- λύκου. Η δράση περιλαμβάνει α) εκπαίδευση Ομάδας άμεσης επέμβασης (30.000) β) αγορά εξοπλισμού παρακολούθησης και απώθησης (25.000) γ) λειτουργικά έξοδα (80000)</t>
  </si>
  <si>
    <t>Η δράση αποτελεί την εφαρμογή της  θεσμοθέτησης, καθορισμού πρωτοκόλλου λειτουργίας και σύστασης ομάδων άμεσης παρέμβασης για την αντιμετώπιση αλληλεπιδράσεων με λύκους που προτείνεται προηγούμενα. Η δράση αφορά α) την προμήθεια του κατάλληλου εξοπλισμού αντιμετώπισης β) την εκπαίδευση του  προσωπικού των εμπλεκόμενων αρμόδιων φορέων (δασική υπηρεσία, αστυνομία, φορείς διαχείρισης Ε.Π) ή άλλων φορέων/ατόμων (θηροφυλακή, προσωπικό περιβαλλοντικών οργανώσεων, ειδικών επιστημόνων) στο πρωτόκολο εφαρμογής και τις τεχνικές αντιμετώπισης των περιστατικών γ) την κάλυψη των λειτουργικών εξόδων των ομάδων άμεσης παρέμβασης. 1) Κόστος εξοπλισμού : Υπέρυθρες κάμερες παρακολούθησης - camera traps (20Χ 350= 7000), Φορητή θερμική κάμερα νυκτός (6.000),  Υλικά απώθησης λύκων: air gun projectile,cracker cells, φωτοφολίδες, πλαστικά βλήματα= 12.000,  σύνολο: 25.000. 2) Κόστος εκπαίδευσης : Διοργάνωση συναντήσεων, ενημερωτικό υλικό, μετακινήσεις,οδοιπορικά υπηρεσιών και φορέων,διαμονή (3 κύκλοι εκπαίδευσης: 3Χ 10.000 = 30.000). 3) Λειτουργικά έξοδα αντιμετώπισης περιστατικών (κόστος μετακινήσεων- οδοιπορικά υπηρεσιακών, υπερωρίες, εποχιακό προσωπικό, διοικητικό κόστος): αντιμετώπιση συνολικά κατά την περίοδο αναφοράς ~ 40 περιστατικών σε περιφερειακό επίπεδο (40Χ 2000 = 80.000). ΣΥΝΟΛΟ κόστους  για την περίοδο αναφοράς:  135000 ευρώ</t>
  </si>
  <si>
    <t>Εφαρμογή λειτουργίας  περιφερειακών  "Ομάδων Αμεσης Επέμβασης"  για την διαχείριση περιστατικών αλληλεπίδρασης ανθρώπου- λύκου. Η δράση περιλαμβάνει α) εκπαίδευση Ομάδας άμεσης επέμβασης (30.000) β) αγορά εξοπλισμού παρακολούθησης και απώθησης (25.000) γ) λειτουργικά έξοδα (60.000)</t>
  </si>
  <si>
    <t>Εφαρμογή λειτουργίας  περιφερειακών  "Ομάδων Αμεσης Επέμβασης"  για την διαχείριση περιστατικών αλληλεπίδρασης ανθρώπου- λύκου. Η δράση περιλαμβάνει α) εκπαίδευση Ομάδας άμεσης επέμβασης (30.000) β) αγορά εξοπλισμού παρακολούθησης και απώθησης (25.000) γ) λειτουργικά έξοδα (80.000)</t>
  </si>
  <si>
    <t>Η δράση αποτελεί την εφαρμογή της  θεσμοθέτησης, καθορισμού πρωτοκόλλου λειτουργίας και σύστασης ομάδων άμεσης παρέμβασης για την αντιμετώπιση αλληλεπιδράσεων με λύκους που προτείνεται προηγούμενα. Η δράση αφορά α) την προμήθεια του κατάλληλου εξοπλισμού αντιμετώπισης β) την εκπαίδευση του  προσωπικού των εμπλεκόμενων αρμόδιων φορέων (δασική υπηρεσία, αστυνομία, φορείς διαχείρισης Ε.Π) ή άλλων φορέων/ατόμων (θηροφυλακή, προσωπικό περιβαλλοντικών οργανώσεων, ειδικών επιστημόνων) στο πρωτόκολο εφαρμογής και τις τεχνικές αντιμετώπισης των περιστατικών γ) την κάλυψη των λειτουργικών εξόδων των ομάδων άμεσης παρέμβασης. 1) Κόστος εξοπλισμού : Υπέρυθρες κάμερες παρακολούθησης - camera traps (20Χ 350= 7000), Φορητή θερμική κάμερα νυκτός (6.000),  Υλικά απώθησης λύκων: air gun projectile,cracker cells, φωτοφολίδες, πλαστικά βλήματα= 12.000,  σύνολο: 25.000. 2) Κόστος εκπαίδευσης : Διοργάνωση συναντήσεων, ενημερωτικό υλικό, μετακινήσεις,οδοιπορικά υπηρεσιών και φορέων,διαμονή (3 κύκλοι εκπαίδευσης: 3Χ 10.000 = 30.000). 3) Λειτουργικά έξοδα αντιμετώπισης περιστατικών (κόστος μετακινήσεων- οδοιπορικά υπηρεσιακών, υπερωρίες, εποχιακό προσωπικό, διοικητικό κόστος): αντιμετώπιση συνολικά κατά την περίοδο αναφοράς ~ 40 περιστατικών σε περιφερειακό επίπεδο (40Χ 2000 = 80.000). ΣΥΝΟΛΟ κόστους  για την περίοδο αναφοράς:  135000ευρώ</t>
  </si>
  <si>
    <t xml:space="preserve">Μελέτη αξιολόγησης του καθεστώτος διατήρησης  του είδους Woodwardia radicans στην Κρήτη και επακόλουθες διαχειριστικές προτάσεις.
Η μελέτη θα περιλαμβάνει τα παρακάτω: 
• Ακριβής αποτύπωσης των θέσεων παρουσίας του είδους στην Κρήτη και σύγκριση με βιβλιογραφικά ή αδημοσίευτα δεδομένα. Λεπτομερής αποτύπωση των μεταβολών που επήλθαν στον πληθυσμό μετά τις καταστροφικές πλημμύρες του Φεβρουαρίου 2019 και την αποκατάσταση των ζημιών.
• Καταγραφή του ενδιαιτήματος (βιοτικές και αβιοτικές παράμετροι) σε κάθε θέση ώστε να είναι δυνατή μια ακριβής εκτίμηση του οικολογικού θώκου που καταλαμβάνει τα είδος.
• Λεπτομερής καταγραφή πιέσεων και απειλών για το είδος σε επίπεδο λεκάνης απορροής (πχ αλλαγή υδρολογικού καθεστώτος λόγω υδρομαστεύσεων, πιέσεις λόγω χρήσης ζιζανιοκτόνων στις παρακείμενες ελαιο-καλλιέργειες κλπ) και εκτίμηση της σημασίας τους για τη διατήρηση του πληθυσμού.
• Περιγραφή  συγκεκριμένων και λεπτομερών διαχειριστικών μέτρων με σκοπό την βελτίωση της κατάστασης διατήρησης του μοναδικού πληθυσμού του είδους στην Ελλάδα.
</t>
  </si>
  <si>
    <t>Μεσογειακό Αγρονομικό Ινστιτούτο Χανίων (ΜΑΙΧ), Δήμος Πλατανιά, Αποκεντρωμένη Διοίκηση Κρήτης – Διεύθυνση Δασών Χανίων, Φορέας Διαχείρισης Εθνικού Δρυμού Σαμαριάς – Δυτικής Κρήτης</t>
  </si>
  <si>
    <t xml:space="preserve">Το πτεριδόφυτο Woodwardia radicans περιλαμβάνεται στα παραρτήματα II και IV της Οδηγίας των Οικοτόπων  και στην   Ελλάδα η εξάπλωσή της  περιορίζεται στην περιοχή «Κοιλάδα Φασά» Νομού Χανίων σε θέσεις εντός και εκτός περιοχής Δικτύου NATURA . Το είδος φύεται σε επικλινείς θέσεις πέριξ υδατορευμάτων συνεχούς ροής. Οποιαδήποτε αλλαγή στο υδρολογικό καθεστώς ή στην ποιότητα των υδάτων επηρεάζει άμεσα την ύπαρξη των ατόμων του είδους. Με βάση την τελευταία εθνική αναφορά στο πλαίσιο του άρθρου 17 της οδηγίας 92/43, η κατάσταση διατήρησης του είδους χαρακτηρίζεται ως κακή (U2) λόγω τις ευαισθησίας του ενδιαιτήματός του, κυρίως από ανθρωπογενείς πιέσεις. Επομένως θα πρέπει να υλοποιηθούν άμεσα διαχειριστικά μέτρα με σκοπό τη βελτίωση της κατάστασης διατήρησης του είδους στην Ελλάδα. Η αναγκαιότητα υλοποίησης  μέτρων διατήρησης είναι επιτακτική ιδιαίτερα μετά από τις ισχυρές πλημμύρες και καταστροφές που έλαβαν χώρα το Φεβρουάριο του 2019 στο νομό Χανίων. Δεδομένου ότι σε  πολλές θέσεις εξάπλωσης του είδους εκδηλώθηκαν κατολισθητικά φαινόμενα τα οποία έχουν προκαλέσει μερική απώλεια των υποπληθυσμών του. Επιπλέον οι εργασίες αποκατάστασης των καταστροφών στο οδικό δίκτυο αναμένεται να προκαλέσουν ισχυρές διαταράξεις (προσχώσεις, εκσκαφές κλπ.) που επιδρούν επίσης περιοριστικά προς τον πληθυσμό. Οι πιέσεις και απειλές αυτές προστέθηκαν στα ήδη υφιστάμενα προβλήματα που αντιμετωπίζει ο πληθυσμός με αποτέλεσμα η μη λήψη μέτρων να οδηγήσει με βεβαιότητα στην επιδείνωση της ήδη κακής κατάστασης διατήρησης του είδους.
</t>
  </si>
  <si>
    <t xml:space="preserve">Bergmeier E., Abrahamczyk S. 2008. Current and historical diversity and new records of wetland plants in Crete, Greece. Willdenowia 38, 433-453.
Jahn R. 1995. Woodwardia radicans (L.) Sm. In: Phitos D. et al. (Eds.), The Red Data Book of rare and threatened plants of Greece, pp. 524-525. WWF, Athens.
</t>
  </si>
  <si>
    <t>Ex situ διατήρηση φυτικών ειδών του Παραρτήματος ΙΙ και IV της Οδηγίας 92/43 που απαντούν στην Κρήτη: ανανέωση συλλογών, νέες συλλογές από διαφορετικούς υποποληθυσμούς, πρωτόκολλα φύτρωσης, αποθήκευση κλπ. Συμπεριλαμβάνονται 14 είδη με συνολικά 40 υποπληθυσμούς.(κόστος/συλλογή: 1000 €)</t>
  </si>
  <si>
    <t>14 είδη</t>
  </si>
  <si>
    <t>Περιφέρεια Κρήτης - Μεσογειακό Αγρονομικό Ινστιστούτο Χανίων</t>
  </si>
  <si>
    <t>Η ex situ διατήρηση έχει ως κύριο στόχο την υποστήριξη της επιβίωσης των ειδών στη φύση, κυρίως μέσω της παροχής γενετικού υλικού για ενίσχυση ή επανεισαγωγή ατόμων. Σύμφωνα με τον νόμο 3937/2011 ως συμπληρωματική δράση της επιτόπιας (in situ)διατήρησης, επιδιώκεται επιπρόσθετα η εκτός τόπου(ex situ) διατήρηση των σημαντικών ειδών χλωρίδας σε τράπεζες γενετικού υλικού. Με δεδομένη την απειλή της κλιματικής αλλαγής σε πολλά φυτικά είδη της κρητικής χλωρίδας, αποτελεί προτεραιότητα η διαφύλαξη των γενετικών πόρων των ειδών των Παραρτημάτων II και IV της Οδηγίας 92/43. Η ex situ διατήρηση αποτελεί και ένα από τα μέτρα που προτείνονται στην Εθνική Στρατηγική για την Προσαρμογή στην Κλιματική Αλλαγή. Το κόστος συλλογής προκύπτει από την εμπειρία της Τράπεζας Σπερμάτων σε παρόμοια προγράμματα (πχ. GENMEDOCC, ENSCONET, CARE-MEDIFLORA).</t>
  </si>
  <si>
    <t>1. Γεωργίου Κ., Δεληπέτρου Π., Σκώκου Ν., Χλύκας Ν., (Συντονιστές έκδοσης). 2015. Παραδοτέο Γ.9: «Αξιολόγηση της κατάστασης διατήρησης για κάθε είδος κοινοτικού ενδιαφέροντος και σύνταξη των αντίστοιχων εντύπων αναφοράς του άρθρου 17 της Οδηγίας 92/43/ΕΟΚ» ΥΠΑΠΕΝ, Αθήνα, ΣΥΜΠΡΑΞΗ ΓΡΑΦΕΙΩΝ ΜΕΛΕΤΩΝ : «NERCO – Ν. ΧΛΥΚΑΣ &amp; ΣΥΝΕΡΓΑΤΕΣ Α.Ε.Μ.», «ΣΚΩΚΟΥ ΘΕΟΔΩΡΑ ΤΟΥ ΚΩΣΤΑΝΤΙΝΟΥ», «ΠΑΤΡΙΝΕΛΗΣ ΓΕΩΡΓΙΟΣ ΤΟΥ ΑΙΜΙΛΙΟΥ», Αθήνα. 13 σελ. 
2. ΕΝΩΣΗ ΝΟΜΙΚΩΝ ΠΡΟΣΩΠΩΝ Μεσογειακό Αγρονομικό Ινστιτούτο Χανίων (ΜΑΙΧ), ΟΙΚΟΜ ΕΠΕ 2015. ΠΑΡΑΔΟΤΕΟ Δ4: Αξιολόγηση Κατάστασης Διατήρησης. «ΚΑΤΑΓΡΑΦΗ ΚΑΙ ΠΑΡΑΚΟΛΟΥΘΗΣΗ ΤΩΝ ΤΥΠΩΝ ΟΙΚΟΤΟΠΩΝ ΚΑΙ ΤΩΝ ΕΙΔΩΝ ΧΛΩΡΙΔΑΣ ΤΗΣ ΟΔΗΓΙΑΣ 92/43/ΕΟΚ ΚΑΙ ΤΩΝ ΑΛΛΩΝ ΠΡΟΣΤΑΤΕΥΟΜΕΝΩΝ ΕΙΔΩΝ» (ΥΠΟΕΡΓΟ 8) ΤΗΣ ΠΡΑΞΗΣ «ΠΡΟΣΤΑΣΙΑ ΚΑΙ ΔΙΑΤΗΡΗΣΗ ΤΗΣ ΒΙΟΠΟΙΚΙΛΟΤΗΤΑΣ ΤΟΥ ΕΘΝΙΚΟΥ ΔΡΥΜΟΥ ΣΑΜΑΡΙΑΣ (ΛΕΥΚΩΝ ΟΡΕΩΝ)».
3. Συλλογική έκδοση μελών δικτύου Genmedoc, 2006) “Pratiques de germination dans les banques de semences du réseau GENMEDOC (2004-2006) [Germination practices in the seed banks of the network GENMEDOC (2004-2006)]” συμμετοχή στην έκδοση και στην ελληνική μετάφραση (2008) (‘Μέθοδοι φύτρωσης στις τράπεζες σπερμάτων του δικτύου Genmedoc’) (Μετάφραση από: Γώτσιου Π., Κουτσοβούλου Κ., Φουρναράκη Χ. &amp; Θάνος Κ.) – GENMEDOC, 2006, 175 σελ. http://www.genmeda.net/uploads/attachments/46/2-GR-Manual_germination_2008.pdf
4. Συλλογική έκδοση μελών δικτύου ENSCONET (2009) ENSCONET Εγχειρίδιο Συλλογής Σπερμάτων για Αυτοφυή Είδη http://ensconet.maich.gr/PDF/Collecting_protocol_Greek.pdf
5. Συλλογική έκδοση μελών δικτύου ENSCONET (2009) ENSCONET Πρωτόκολλα Χειρισμών &amp; Οδηγίες (για τη λειτουργία της Τράπεζας Σπερμάτων) http://ensconet.maich.gr/PDF/Curation_protocol_Greek.pdf
6. Φουρναράκη Χ. 2010. Διατήρηση των Απειλούμενων φυτών της Κρητικής χλωρίδας – Οικοφυσιολογία σπερμάτων και λειτουργία Τράπεζας Γενετικού Υλικού. Διδακτορική Διατριβή. Εθνικό και Καποδιστριακό Πανεπιστήμιο Αθηνών. σελ 439</t>
  </si>
  <si>
    <t xml:space="preserve">Υλοποίηση δράσεων διατήρησης  του είδους Woodwardia radicans στην Κρήτη Το έργο, μετά από την υλοποίηση σχετικής μελέτης,  θα περιλαμβάνει μια δέσμη μέτρων που στοχεύουν σε δυο διακριτούς άξονες με απώτερο στόχο την βελτίωση της κατάστασης διατήρησης του είδους στην Ελλάδα. 
Ο πρώτος άξονας αφορά την αποκατάσταση και ενίσχυση των υποπληθυσμών, σε όσες θέσεις απαιτείται. Αυτό θα υλοποιηθεί με παραγωγή πολλαπλασιαστικού υλικού και φυτεύσεις ενώ, όπου κρίνεται αναγκαίο, θα γίνονται ήπια τεχνικά έργα για τη διαμόρφωση του κατεστραμμένου ενδιαιτήματος ώστε να εξασφαλιστεί η επιτυχία των αποκαταστάσεων.  Η διαμόρφωση του ενδιαιτήματος στις θέσεις φύτευσης θα περιλαμβάνει τόσο τεχνικά, όσο και φυτοτεχνικά έργα. Σημειώνεται ότι στα ευαίσθητο ενδιαίτημα του είδους φύονται και άλλα σημαντικά και απειλούμενα είδη της κρητικής χλωρίδας τα οποία θα ευνοηθούν επίσης από τις δράσεις αποκατάστασης της Woodwardia radican.
O δεύτερος άξονας του έργου στοχεύει στην άρση ή των περιορισμό των ανθρωπογενών πιέσεων και απειλών μέσω της ευαισθητοποίησης – ενημέρωσης τόσο των κατοίκων και επισκεπτών όσο και των φορέων που δραστηριοποιούνται στην περιοχή. Ενδεικτικά, κάποιες από τις επί μέρους είναι: η  επιμόρφωση των υπαλλήλων των εμπλεκόμενων φορέων, η σήμανση και η δημιουργία βοτανικών διαδρομών, καθώς και παραγωγή ενημερωτικού υλικού. Οι παραπάνω δράσεις επιπλέον θα ευαισθητοποιήσουν αλλά και θα υποστηρίξουν την  ανάπτυξη ήπιων δραστηριοτήτων όπως ο βοτανικός τουρισμός που εξασφαλίσει την ενεργό εμπλοκή των κατοίκων στην προστασία του είδους.
</t>
  </si>
  <si>
    <t>Όλη η έκταση του πληθυσμού του είδους στην Ελλάδα.</t>
  </si>
  <si>
    <t>Το πτεριδόφυτο Woodwardia radicans περιλαμβάνεται στα παραρτήματα II και IV της Οδηγίας των Οικοτόπων  και στην   Ελλάδα η εξάπλωσή της  περιορίζεται στην περιοχή «Κοιλάδα Φασά» Νομού Χανίων σε θέσεις εντός και εκτός περιοχής Δικτύου NATURA . Το είδος φύεται σε επικλινείς θέσεις πέριξ υδατορευμάτων συνεχούς ροής. Οποιαδήποτε αλλαγή στο υδρολογικό καθεστώς ή στην ποιότητα των υδάτων επηρεάζει άμεσα την ύπαρξη των ατόμων του είδους. Με βάση την τελευταία εθνική αναφορά στο πλαίσιο του άρθρου 17 της οδηγίας 92/43, η κατάσταση διατήρησης του είδους χαρακτηρίζεται ως κακή (U2) λόγω τις ευαισθησίας του ενδιαιτήματός του, κυρίως από ανθρωπογενείς πιέσεις. Επομένως θα πρέπει να υλοποιηθούν άμεσα διαχειριστικά μέτρα με σκοπό τη βελτίωση της κατάστασης διατήρησης του είδους στην Ελλάδα. Η αναγκαιότητα υλοποίησης  μέτρων διατήρησης είναι επιτακτική ιδιαίτερα μετά από τις ισχυρές πλημμύρες και καταστροφές που έλαβαν χώρα το Φεβρουάριο του 2019 στο νομό Χανίων. Δεδομένου ότι σε  πολλές θέσεις εξάπλωσης του είδους εκδηλώθηκαν κατολισθητικά φαινόμενα τα οποία έχουν προκαλέσει μερική απώλεια των υποπληθυσμών του. Επιπλέον οι εργασίες αποκατάστασης των καταστροφών στο οδικό δίκτυο αναμένεται να προκαλέσουν ισχυρές διαταράξεις (προσχώσεις, εκσκαφές κλπ.) που επιδρούν επίσης περιοριστικά προς τον πληθυσμό. Οι πιέσεις και απειλές αυτές προστέθηκαν στα ήδη υφιστάμενα προβλήματα που αντιμετωπίζει ο πληθυσμός με αποτέλεσμα η μη λήψη μέτρων να οδηγήσει με βεβαιότητα στην επιδείνωση της ήδη κακής κατάστασης διατήρησης του είδους.</t>
  </si>
  <si>
    <t>Επισκευή βοηθητικού οικίσκου φάρου Ακραδιάς Μήλου-Ν. Κυκλάδων, όπου ενδημούν είδη ενωσιακής σημασίας, συγκεκριμένα: το falco nera ή μαυροπετρίτης ή βαρβάκι και η φώκια monachus-monachus</t>
  </si>
  <si>
    <t>5. Ενημέρωση ευαισθητοπίηση εντός Natura 2000, εκπαίδευση και πρόσβαση επισκεπτών</t>
  </si>
  <si>
    <t>41.600 ευρώ</t>
  </si>
  <si>
    <t>Όμιλος Φίλων Βουνού και Θάλασσας Μήλου</t>
  </si>
  <si>
    <t>Θεωρούμε ότι το συγκεκριμένο ΠΔΠ θα διαδραματίσει καθοριστικό ρόλο στα παρακάτω: α) δημιουργία παρατηρητηρίου των προστατευόμενων ειδών , ενωσιακής σημασίας, της περιοχής (falco nera ή μαυροπετρίτης ή βαρβάκι, φώκια monachus-monachus), β) δυνατότητα επισκεψιμότητας για επιστήμονες και πολίτες, γ) ανάπτυξη της γνώσης και ευαισθητοπίησης των πολιτών για τα συγκεκριμένα είδη</t>
  </si>
  <si>
    <t>Χαρτογράφηση παράκτιων θαλάσσιων οικοτόπων (1110, 1120*, 1170) και υπολογισμός παράκτιας βαθυμετρίας με την χρήση δορυφορικών δεδομένων πολλαπλών κλιμάκων</t>
  </si>
  <si>
    <t>Περιφέρεια Κρήτης - Ιδρυμα Τεχνολογίας &amp; Έρευνας</t>
  </si>
  <si>
    <t xml:space="preserve">Σχεδόν το 1/3 της Κρήτης υπάγεται στο δίκτυο N2000. 9 περιοχές ενσωματώνουν παράκτια θαλάσσια ζώνη εντος της οποία οι οικότοποι προς χαρτογράφηση υπάρχουν. Αυτοί, είτε έχουν χαρτογραφηθεί κατά την περίοδο θεσμοθέτησης τους (2000) ή δεν έχει γίνει καμία δράση καθως η θεσμοθέτηση τους εγινε πρόσφατα. Σκοπός της παρούσας δράσης είναι η αξιοποίηση των δορυφορικών παρατηρήσεων από διάφορους δορυφόρους (Copernicus Sentinel 2, PlanetScope CubeSats, WorldView II, III) ώστε να αναπτυχθεί μια ενιαία μεθοδολογία για την χωρική αποτύπωση των θαλάσσιων παράκτιων οικοτόπων 1110, 1120* &amp; 1170 εως το βάθος των 35μ., βάθος εφικτό για την χρήση δορυφορικής τηλεπισκόπησης στην Κρήτη (Poursanidis et al., 2018). Επιπρόσθετα, ο υπολογισμός βαθυμετρίας για την παράκτια ζώνη, ως η γεωγραφική πληροφορία που καθορίζει οικολογικές, γεωλογικές και βιολογικές διεργασίες, είναι πλέον εφικτή με την χρήση δορυφορικών δεδομένων. Τα δεδομένα αυτά είναι ιδιαίτερα χρήσιμα σε πολλές εφαρμογές, αναμεσά τους σε χρήση σε μαθηματικά μοντέλα για τον υπολογισμό των επιπτώσεων της κλιματικής αλλαγής (αύξηση στάθμης θάλασσας), χρήση σε μοντελοποίηση επιπτώσεων τσουνάμι, σχεδιασμό έργων στην παράκτια ζώνη, χρήση σε οικολογικά μοντέλα, κλπ. Η απουσία επικαιροποιημένων δεδομένων τοπικής κλίμακας κρίνει επιτακτική την υλοποίηση της παρούσας δράσης καλύπτοντας ένα γνωσιακό κενό της Περιφέρειας Κρήτης στα πλαίσια των περιοχών του δικτύου Natura 2000. </t>
  </si>
  <si>
    <t>1) Dimitris Poursanidis, Dimos Traganos, Peter Reinarz and Nektarios Chrysoulakis. 2019. Shallow to deep coastal habitat and bathymetry mapping using super-resolved coastal aerosol band of Sentinel-2. International Journal of Applied Earth Observation and Geoinformation. 2) Traganos, D.; Aggarwal, B.; Poursanidis, D.; Topouzelis, K.; Chrysoulakis, N.; Reinartz, P.	Towards Global-Scale Seagrass Mapping and Monitoring Using Sentinel-2 on Google Earth Engine: The Case Study of the Aegean and Ionian Seas. Remote Sens. 2018, 10, 1227. 3) Traganos, D.; Poursanidis, D.; Aggarwal, B.; Chrysoulakis, N.; Reinartz, P. Estimating Satellite-Derived Bathymetry (SDB) with the Google Earth Engine and Sentinel-2. Remote Sens. 2018, 10, 859. 4) Dimitris Poursanidis, Konstantinos Topouzelis &amp; Nektarios Chrysoulakis (2018) Mapping coastal marine habitats and delineating the deep limits of the Neptune’s seagrass meadows using very high-resolution Earth observation data, International Journal of Remote Sensing, DOI: 10.1080/01431161.2018.1490974.</t>
  </si>
  <si>
    <t xml:space="preserve">Αποκατάσταση και προστασία οικοτόπων, ήτοι μικρών νησιωτικών υγροτόπων και παράκτιων αμμοθινών </t>
  </si>
  <si>
    <t>Επαναλαμβανόμενα μέτρα</t>
  </si>
  <si>
    <t xml:space="preserve">Επιλογή ενός ή δύο μικρών νησιωτικών υγροτόπων και ενός ή δύο ακτών με αμμοθίνες. Σχεδιασμός και εφαρμογή μέτρων αποκατάστασης και προστασίας / διαχείρισης. </t>
  </si>
  <si>
    <t>Περιφέρεια Κρήτης</t>
  </si>
  <si>
    <t>Η οικολογική αξία των μικρών νησιωτικών υγροτόπων και των παράκτιων αμμοθινών, καθώς και οι πιέσεις και η υποβάθμιση που έχουν υποστεί τα τελευταία χρόνια, είτε άμεσα (π.χ. ρύπανση, περιορισμός της έκτασης), είτε έμμεσα (π.χ. παράκτιος τουρισμός) καθιστούν επιτακτική την ανάγκη εφαρμογής μέτρων αποκατάστασης και προστασίας. Σκοπός της πρότασης είναι να γίνει μια επιδεικτική εφαρμογή τέτοιων μέτρων, που θα αποτελέσει παράδειγμα για ανάλογες μελλοντικές αποκαταστάσεις και διαχειριστικά μέτρα.</t>
  </si>
  <si>
    <t xml:space="preserve">Σχεδόν τα 2/3 της Κρήτης είναι εκτός του δικτύου Natura 2000 με αποτέλεσμα να μην έχουν υλοποιηθεί ποτέ δράσεις αποτύπωσης και χαρτογράφησης των παράκτιων θαλάσσιων οικοτόπων κοινοτικού ενδιαφέροντος όπως ο 1110, 1120* &amp; 1170 αλλά και αποτύπωσης της παράκτιας βαθυμετρίας. Σκοπός της παρούσας δράσης είναι η αξιοποίηση των δορυφορικών παρατηρήσεων από διάφορους δορυφόρους (Copernicus Sentinel 2, PlanetScope CubeSats, WorldView II, III) ώστε να αποτυπωθούν και χαρτογραφηθούν για πρώτη φορά οι θαλάσσιοι παράκτιοι οικότοποι 1110 (αμμώδης βυθός), 1120* (λιβάδια ποσειδωνίας) &amp; 1170 (ύφαλοι) εως το βάθος των 35μ., βάθος εφικτό για την χρήση δορυφορικής τηλεπισκόπησης στην Κρήτη (Poursanidis et al., 2018). Επιπρόσθετα, ο υπολογισμός βαθυμετρίας για την παράκτια ζώνη, ως η γεωγραφική πληροφορία που καθορίζει οικολογικές, γεωλογικές και βιολογικές διεργασίες, είναι πλέον εφικτή με την χρήση δορυφορικών δεδομένων. Τα δεδομένα αυτά είναι ιδιαίτερα χρήσιμα σε πολλές εφαρμογές, αναμεσά τους σε χρήση σε μαθηματικά μοντέλα για τον υπολογισμό των επιπτώσεων της κλιματικής αλλαγής (αύξηση στάθμης θάλασσας), χρήση σε μοντελοποίηση επιπτώσεων τσουνάμι, σχεδιασμό έργων στην παράκτια ζώνη, χρήση σε οικολογικά μοντέλα, σε δράσεις τουρισμού, κλπ. Επιπρόσθετα, θα πραγματοποιηθεί η ανάλυση του αρχείου Landsat από το 1985 εως σήμερα με σκοπό τον εντοπισμό αλλαγών στον οικότοπο 1120* (λιβάδια ποσειδωνίας) καθως είναι οικότοπος προτεραιότητας με σημαντικές οικοσυστημικές υπηρεσίες &amp; λειτουργίες ενώ είναι υπό διαρκή πίεσή και μείωση των λιβαδιών λόγω κλιματικής αλλαγής και ανθρωπίνων παρεμβάσεων στην παράκτια ζώνη. Η απουσία δεδομένων τοπικής κλίμακας κρίνει επιτακτική την υλοποίηση της παρούσας δράσης καλύπτοντας ένα γνωσιακό κενό της Περιφέρειας Κρήτης στα πλαίσια των περιοχών του δικτύου Natura 2000 ενώ η κατανόηση του παρελθόντος των λιβαδιών της ποσειδωνίας θα δώσει σημαντικά εργαλεία για την διατήρησή τους στο μέλλον. </t>
  </si>
  <si>
    <t>Δημιουργία αποθετηρίου δορυφορικών δεδομένων.</t>
  </si>
  <si>
    <t xml:space="preserve">Στην εποχή των big data και των υπολογιστικών συστημάτων νέφους, η τεχνολογία μπορεί να είναι ένας μοναδικός σύμμαχος στην παρακολούθηση του φυσικού και αστικού περιβάλλοντος. Η δορυφορική τηλεπισκόπηση παρέχει συνεχή δεδομένα για την αποτύπωση της κατάστασης του περιβάλλοντος ενώ μπορεί να μας οδηγήσει στο παρελθόν και να παρέχει πολύτιμες πληροφορίες για αλλαγες που έχουν συμβεί ενώ τα δεδομένα αυτά υπό την ορθή χρήση και ερμηνεία, να επιτρέψουν στο παρόν την λήψη αποφάσεων και σχεδιασμό έργων και δράσεων για το μέλλον. Η Ευρωπαϊκή Κοινότητα με την υπηρεσία Copernicus, έχει θέσει στην διάθεση μας μια σειρά από δορυφόρους που βρίσκονται σε τροχιά και παρέχουν σχεδόν καθημερινά δεδομένα που η συλλογή τους, προεπεξεργασία και ορθή αποθήκευση μπορεί να επιτρέψει τον υπολογισμό παραμέτρων όπως η βλάστηση και η δυναμική της, η χαρτογράφηση της κάλυψης της γης, η θερμοκρασίας της επιφάνειας της γης, αλλαγές που προκαλούνται από φυσικές καταστροφές (φωτιές, πλημμύρες, τσουνάμι, κλπ), καταπατήσεις δημόσιας γης, παράνομη δόμηση, αλλαγές στο τοπίο λόγω κατολισθήσεων, κ.α. Η συστηματική συλλογή, προεπεξεργασία και αποθήκευση των δεδομένων στην μορφή ARD (Analysis Ready Data) υπό το σχήμα του ανοιχτού πρωτοκόλλου OpenDataCube θα επιτρέψει την συστηματική τους ανάλυση και παραγωγή δεδομένων σε τακτά χρονικά διαστήματα, σύμφωνα με τις ανάγκες και απαιτήσεις του χρήση, ενώ θα είναι εφικτή η σύνδεσή του με υφιστάμενα γεωχωρικά συστήματα. Περισσότερες από 20000 δορυφορικές παρατηρήσεις θα συλλεχθούν από τους παρόχους, θα προεπεξεργασθουν (coregistration, atmospheric correction, κλπ.) και θα αποθηκευτούν σε έναν κύβο γεωδεδομένων τεσσάρων διαστάσεων (4D). Από τα δεδομένα αυτά θα παραχθούν μια σειρά από προϊόντα όπως δείκτες βλάστησης, χάρτες κάλυψης γης ανα 5ετίας, αλλαγές στο φυσικό περιβάλλον αξιοποιώντας τις δορυφορικές παρατηρήσεις από το σύστημα Landsat της NASA/USGS, κα. </t>
  </si>
  <si>
    <t>1) https://www.opendatacube.org/, 2) https://zgis.at/sen2cube_at/, 3) Martin Sudmanns, Dirk Tiede, Stefan Lang, Helena Bergstedt, Georg Trost, Hannah Augustin, Andrea Baraldi &amp; Thomas Blaschke (2019) Big Earth data: disruptive changes in Earth observation data management and analysis?, International Journal of Digital Earth, DOI: 10.1080/17538947.2019.1585976, 4) Poursanidis, D.; Chrysoulakis, N. Remote Sensing, Natural Hazards and the contribution of ESA Sentinels missions. Remote Sens. Appl. Soc. Environ. 2017, 6, 25–38.</t>
  </si>
  <si>
    <t xml:space="preserve">Διερεύνηση καταλληλότητας και ex situ διατήρηση και πολλαπλασισμός ιθαγενών και ενδημικών ειδών της χλωρίδας της Κρήτης για χρήση τους σε έργα αποκατάστασης οικοτόπων και σε έργα πράσινων υποδομών (green infrastructure, nature-based solutions) εντός και εκτός περιοχών NATURA 2000    </t>
  </si>
  <si>
    <t xml:space="preserve">1. Διερεύνηση και επιλογή φυτικών ειδών της χλωρίδας της Κρήτης, των οποίων οι προσαρμογές και η οικολογία τα καθιστούν κατάλληλα για χρήση σε έργα αποκατάστασης οικοτόπων και σε έργα πράσινων υποδομών εντός και εκτός περιοχών NATURA 2000.   2. Διατήρηση και πολλαπλασιασμός ex situ των παραπάνω ειδών. 3. Χρήση των παραπάνω ειδών σε έργα, πιλοτικά, με σκοπό την αποκλειστική μελλοντική τους χρήση και την αποφυγή της χρήσης ξενικών ειδών. </t>
  </si>
  <si>
    <t>Κρήτης</t>
  </si>
  <si>
    <t>Περιφέρεια Κρήτης - Μεσογειακό Αγρονομικό Ινστιτούτο Χανίων (ΜΑΙΧ)</t>
  </si>
  <si>
    <t xml:space="preserve">Η Περιφέρεια Κρήτης ενδιαφέρεται για την ανάπτυξη πράσινων υποδομών και στο πλαίσιο αυτών συμμετέχει ως εταίρος στο Ευρωπαϊκό Πρόγραμμα HORIZON 2020 "Think Nature" (https://www.think-nature.eu/). Η ανάπτυξη των πράσινων υποδομών και η ανάγκη αποκατάστασης οικοτόπων φέρνουν στο προσκήνιο τη δυνατότητα αξιοποίησης ιθαγενών και ενδημικών ειδών από την πλούσια χλωρίδα της Κρήτης. Τα είδη αυτά θα μπορούν να αντικαταστήσουν ξενικά είδη που συχνά χρησιμοποιούνται και παράλληλα θα αναδείξουν ιδιότητες φυτικών ειδών για χρήση σε νέες πράσινες υποδομές. </t>
  </si>
  <si>
    <t xml:space="preserve">1. Firehock, K. (2015). "Strategic Green Infrastructure Planning. A Multi-scale approach". Springer. 2. Κυπριωτάκης, Ζ. (1198). "Συμβολή στη μελέτη της χασμοφυτικής χλωρίδας της Κρήτης και της διαχείρισής της ως φυσικού πόρου προς την κατεύθυνση του φυσιολατρικού τουρισμού, της ανθοκομίας, της εθνοβοτανικής και της προστασίας των απειλούμενων φυτικών ειδών και βιοτόπων", Διδακτορική Διατριβή, Πανεπιστήμιο Πατρών. 3. Αποτελέσματα και παραδοτέα έργων: α) "ThinkNature" (HORIZON 2020) και β) LIFE IGIS (https://www.think-nature.eu/) "Aνάπτυξη “Πράσινων” ή “Οικολογικών”, υποδομών (ΠΥ) καθώς και υποστηρικτικών αειφόρων μεθόδων καλλιέργειας σε πιλοτικούς ελαιώνες, στην δυτική Μεσσαρά, νότια Κρήτη" (https://www.lifeigic.eu/aboutus/) </t>
  </si>
  <si>
    <t>Επαναπλημμυρισμός εκτάσεων και παλαιών κοιτών του π. Έβρου και δημιουργία υγρών λιβαδιών, εποχικών τελμάτων (ΤΟ 3170)  και παραποτάμιων δασών στο Εθνικό Πάρκο Δέλτα Έβρου, ως διαχειριστικό μέτρο προς όφελος της Νανόχηνας και ειδών άγριας ορνιθοπανίδας του Παραρτήματος Ι της Οδηγίας 2009/147/ΕΚ και των ενδιαιτημάτων τους</t>
  </si>
  <si>
    <t xml:space="preserve">2.300 ha στις περιοχές Natura GR1110006 και GR1110007. Αναμένεται να επηρρεαστούν έμμεσα συνολικά 10.000 ha του Εθνικού Πάρκου Δέλτα Έβρου         </t>
  </si>
  <si>
    <t>Φορέας Διαχείρισης Προστατευόμενων Περιοχών Δέλτα Έβρου Και Σαμοθράκης</t>
  </si>
  <si>
    <t xml:space="preserve">Οι περιοχές στα κατάντη του Δυτικού βραχίονα του π. Έβρου, περιμετρικά και ανάμεσα των λιμνοθαλασσών Δράνα και Παλούκια στο Εθνικό Πάρκο Δέλτα Έβρου, είναι ενταγμένες στο Ευρωπαϊκό Δίκτυο NATURA 2000 και είναι χαρακτηρισμένες τόσο ως ΖΕΠ (GR1110006) όσο και ως ΕΖΔ (GR1110007). Οι περιοχές αυτές αποτελούνται κυρίως από υγρά ποολίβαδα, αλατούχα έλη, αλοφυτικά λιβάδια καθώς και καλλιεργούμενες κι εγκαταλελειμμένες αγροτικές εκτάσεις. 
Ένα από τα σημαντικότερα προβλήματα που υπάρχουν σήμερα στο Εθνικό Πάρκο Δέλτα Έβρου είναι η αδυναμία ορθής διαχείρισης των γλυκών υδάτων, προς όφελος  της άγριας πανίδας αλλά και των ίδιων των χρηστών της περιοχής. Η αδυναμία αυτή έχει τις βάσεις της στις εκτεταμένες ανθρώπινες παρεμβάσεις στο υδρολογικό καθεστώς της περιοχής οι οποίες έλαβαν χώρα κατά τις δεκαετίες 1950 και 1960 με την δημιουργία ενός τεχνητού υδρολογικού δικτύου, το οποίο λειτουργεί με τον ίδιο τρόπο ως σήμερα. Με την ανάπτυξη των εγγειοβελτιωτικών έργων στο ελληνικό τμήμα του Δέλτα Έβρου, κατασκευάσθηκε το Δυτικό ανάχωμα του ποταμού, αποκόπηκε ο Δυτικός Βραχίονάς του από τον κύριο ρου, κατασκευάσθηκε περιμετρική αποχετευτική τάφρος και ολοκληρώθηκε το δίκτυο αποστραγγιστικών τάφρων στην δυτικά του Δυτικού αναχώματος περιοχή του Δέλτα. Με την κατασκευή περιμετρικών αναχωμάτων από την πλευρά της θάλασσας και την εγκατάσταση δύο μεγάλων αντλιοστασίων, ένα ανατολικά και ένα δυτικά του Δυτικού Βραχίονα, αποστραγγίστηκε όλη η περιοχή δυτικά του Δυτικού αναχώματος και προσφέρθηκε για καλλιέργεια.
Το πολύπλοκο τεχνητό υδρολογικό σύστημα λειτουργεί κυρίως για αποστραγγιστικούς και αρδευτικούς σκοπούς. Το υπάρχον σύστημα αποστραγγίζει γρήγορα το νερό από τις πλημμυρισμένες περιοχές και προκαλεί δύο βασικές επιπτώσεις στην περιοχή του Δέλτα:
α) την μείωση σημαντικών βιοτόπων για την ορνιθοπανίδα, όπως τα υγρά λιβάδια
β) την ενίσχυση της υφαλμύρωσης των υπόγειων υδάτων και των εδαφών. 
Η προτεινόμενη δράση αφορά τον επαναπλημμυρισμό επιλεγμένων εκτάσεων στο Δέλτα Έβρου και την δημιουργία υγρών λιβαδιών, εποχικών τελμάτων και παραποτάμιων δασών στην ευρύτερη περιοχή των κατάντη τμημάτων των πεδινών εκτάσεων ανατολικά και δυτικά του Δυτικού Βραχίονα του π. Έβρου, γύρω από τις λιμνοθάλασσες Δράνα και Μονολίμνη, η οποία είναι χαρακτηρισμένη τόσο ως ΖΕΠ (GR1110006)  όσο και ως ΕΖΔ (GR1110007).
Με τον επαναπλημμυρισμό επιλεγμένων εδαφών στο Δέλτα του Έβρου θα επιτευχθεί η αύξηση του χρόνου συγκράτησης γλυκού νερού στην επιφάνεια με αποτέλεσμα την αποκατάσταση εκτάσεων υγρών λιβαδιών που θα ευνοήσουν την ορνιθοπανίδα του Δέλτα και της ευρύτερης περιοχής, καθώς και την τροφοδότηση του υπόγειου υδροφορέα με γλυκό νερό για την ανάσχεση της υφαλμύρωσης των υπόγειων υδάτων και των εδαφών. Επιπλέον, θα δημιουργηθεί μια μεταβατική ζώνη υγρών λιβαδιών μεταξύ των καλλιεργούμενων εκτάσεων στο βόρειο τμήμα του Δέλτα Έβρου και των παράκτιων υφαλμυρισμένων εκτάσεων στο νότιο τμήμα, η οποία θα λειτουργεί αποτρεπτικά στην διείσδυση του αλμυρού νερού σε βορειότερες θέσεις του υγροτόπου και θα συμβάλλει στην δημιουργία περισσότερων ειδών οικοτόπων και στην ποικιλομορφία του τοπίου. Ειδικά για τους οικοτόπους, η δράση αναμένεται να ευνοήσει τον τύπο οικοτόπου προτεραιότητας 3170 «Μεσογειακά εποχικά τέλματα».
Τα υγρά λιβάδια αποτελούν σημαντικά ενδιαιτήματα τροφοληψίας, αναπαραγωγής και ανάπαυσης για πολλά είδη πουλιών, κάποια εκ των οποίων εξαρτώνται άμεσα από το Δέλτα του Έβρου, τόσο κατά την χειμερινή περίοδο, όπως η Νανόχηνα (Anser erythropus), όσο και κατά την αναπαραγωγή και μετανάστευση. Γενικά τα υγρά λιβάδια της περιοχής αποτελούν χώρους διατροφής για πολλά είδη υδρόβιων πτηνών, τα οποία διατρέφονται με αμφίβια, ερπετά και ασπόνδυλα. Ακόμη, οι συστάδες παραποτάμιων δασών χρησιμοποιούνται από πολλά είδη πουλιών, και ειδικά μεγάλων αρπακτικών, ως θέσεις κούρνιας και φωλεοποίησης. Μεταξύ των ειδών ορνιθοπανίδας που θα ευνοηθούν από την προτεινόμενη δράση είναι πολλά είδη χαρακτηρισμού της ΖΕΠ GR1110006 «Δέλτα Έβρου»: Κιρκίρι (Anas crecca), Σφυριχτάρι (Anas penelope), Καπακλής (Anas strepera), Στικταετός (Aquila clanga), Κοκκινόχηνα (Branta ruficollis), Λευκοπελαργός (Ciconia ciconia), Βουβόκυκνος (Cygnus olor), Χουλιαρομύτα (Platalea leucorodia), Χαλκόκοτα (Plegadis falcinellus), Αβοκέτα (Recurvirostra avosetta), Βαρβάρα (Tadorna Tadorna) κ.ά.. Επιπλέον, αναμένεται να ευνοηθούν και είδη που ανήκουν στο Παράρτημα Ι της Οδηγίας 2009/147/ΕΚ «Περί της διατηρήσεως των άγριων πτηνών», όπως είναι η Καστανόπαπια (Tadorna ferruginea), ο Αργυροπελεκάνος (Pelecanus crispus),  ο Ροδοπελακάνος (Pelecanus onocrotalus), η Λαγγόνα (Phalacrocorax pygmaeus), ο Ήταυρος (Botaurus stellaris), ο Μικροτσικνιάς (Ixobrychus minutus), ο Νυχτοκόρακας (Nycticorax nycticorax), ο Κρυπτοτσικνιάς (Ardeolla ralloides), ο Μαυροπελαργός (Ciconia nigra), ο Καλαμόκιρκος (Circus aeroginosus),  η Χαμωτίδα (Tetrax tetrax) κ.ά..
Ειδικά για την Νανόχηνα, η προτεινόμενη δράση μπορεί να δημιουργήσει ευνοϊκές συνθήκες  για επέκταση του χειμερινού ενδιαιτήματός της κατά την παραμονή της στο Δέλτα Έβρου μέσω της αύξησης της έκτασης των υγρών λιβαδιών στην περιοχή. Οι πληροφορίες που υπάρχουν μέχρι σήμερα σχετικά με το διαιτολόγιό της  είναι  λιγοστές, υπάρχουν ωστόσο στοιχεία με τα οποία αποδεικνύεται ότι τα φυτικά είδη που απαντούν στο λιβάδι Δημητριάδη (κυρίως αγρωστώδη), συμμετέχουν σημαντικά στη σύνθεση της δίαιτας της, ενώ τα αλόφυτα βρίσκονται χαμηλά στις προτιμήσεις της (Karmiris et al. 2009). Παρόμοια αποτελέσματα (δηλ. υψηλή συμμετοχή αγρωστωδών στη σύνθεση της δίαιτας) αναφέρονται και στα θερινά ενδιαιτήματα της Nανόχηνας στη Β. Ευρώπη (Markkola et al. 2003), καθώς και στα χειμερινά ενδιαιτήματά της στην Κίνα (Wang et al. 2013). Επομένως είναι πιθανό ότι η υλοποίηση της προτεινόμενης δράσης θα επεκτείνει τα όρια του κατάλληλου ενδιαιτήματος για το είδος καθώς θα υπάρχουν μεγαλύτερες εκτάσεις με λιβαδικά φυτά.
</t>
  </si>
  <si>
    <t>Έκδοση Προεδρικου Διατάγματος για το Εθνικό Πάρκο Ανατολικης Μακεδονίας και Θράκης</t>
  </si>
  <si>
    <t xml:space="preserve">ΥΠΕΝ σε συνεργασία με τον Φ.Δ. Δελτα Νεστου Βιστωνίδας Ισμαρίδας και Θάσου </t>
  </si>
  <si>
    <t xml:space="preserve">Κατόπιν της απόφασης με αρ. 3290/2009 του ΣτΕ με την  οποία έχει ακυρωθεί η ΚΥΑ 44549/2008 «Χαρακτηρισμός των υγροβιοτόπων Δέλτα Νέστου, Λίμνης Βιστωνίδας με λιμνοθαλάσσια και λιμνιαία χαρακτηριστικά, Λίμνης Ισμαρίδας και της ευρύτερης περιοχής τους ως Εθνικό Πάρκο  με Περιφερειακή Ζώνη» αποτέλει άμεση προτεραιότητα να προωθηθούν/ολοκληρωθούν οι διαδικασίες σύνταξης Π.Δ. για τη θεσμοθέτηση του χαρακτηρισμού της προστατευόμενης περιοχής του Εθνικού Πάρκου Α.Μ.Θ.. Σε συνέχεια της επικοινωνίας του ΦΔ με το ΥΠΕΝ για την έκδοση του Π.Δ. για το Εθνικό Πάρκο Ανατολικής Μακεδονίας –Θράκης, ο ΦΔ έχει στέλει: 
1. Νέο Σχέδιο ΠΔ του ΕΠΑΜΑΘ με ορισμένα διευκρινιστικά σχόλια
2. Αιτιολογική έκθεση για όλες τις αλλαγές ζωνών (περιλαμβάνει κωδικό για κάθε σημείο που αντιστοιχεί σε κωδικό του αρχείου kml Αλλαγές Ζωνών) 
3. Αρχείο αλλαγών στο ΠΔ (σύντομη αναφορά όλων των αλλαγών) 
4. Αρχείο Πρότασης Ζωνών ΕΠΑΜΑΘ (kml αρχεία με τις νέες ζώνες) 
5. Αρχείο Αλλαγών Ζωνών ΕΠΑΜΑΘ Κωδικοί (περιγράφονται όλοι οι κωδικοί της Αιτιολογικής έκθεσης).
Η πρώτη αποστολή του σχεδίου του Π.Δ. από τον Φ.Δ. έγινε το 2010, όπου στάλθηκε Έκθεση Αξιολόγησης της Προστατευόμενης Περιοχής του ΕΠΜΑΘ, η οποία αποτέλεσε παράλληλα και μια προσπάθεια βελτίωσης πολλών άρθρων της ΚΥΑ 44549/2008, βασισμένη τόσο στην επιστημονική κατάρτιση των ειδικών επιστημόνων του ΔΣ, των μελών της επιστημονικής επιτροπής και του προσωπικού του Φ.Δ., όσο και στις προτάσεις 27 φορέων της περιοχής του Εθνικού Πάρκου και των μελών του ΔΣ, έτσι ώστε να γίνει γρήγορα η μετατροπή της ΚΥΑ σε ΠΔ και παράλληλα να είναι αποδεκτή από την τοπική κοινωνία. 
Εκ νέου το 2015, στάλθηκαν οι Εκθέσεις Αξιολόγησης της Εφαρμοζόμενης Διαχείρισης του Εθνικού Πάρκου Α.Μ.Θ για τα έτη 2012  και 2013, όπου στο Κεφάλαιο 5 υπήρχαν αναφορές και νεότερα θέματα που είχαν προκύψει από την εφαρμογή της ΚΥΑ 44549/2008, κατά τα αναφερόμενα έτη. Τέλος όλα τα παραπάνω αρχεία έχουν σταλεί και με την μορφή ηλεκτρονικού μηνύματος (η σχετικό) στον εκπρόσωπο του ΥΠΕΝ στο Δ.Σ. του Φ.Δ. 
Δυστυχώς, παρά την πάροδο οχτώ και πλέον χρόνων από την πρώτη αλληλογραφία μας, δεν έχει σημειωθεί καμία εξέλιξη, αναφορικά με την έκδοση του Π.Δ.. Η ακύρωση της ΚΥΑ 44549/2008, η οποία έχει άμεσο διαπλαστικό χαρακτήρα και ισχύει έναντι πάντων, δημιουργεί ένα πραγματικό πρόβλημα στην άσκηση των αρμοδιοτήτων του Φορέα, όπως αυτές προβλέπονταν στη εν λόγω ΚΥΑ που ακυρώθηκε. Και τούτο, διότι όλες οι οικείες πράξεις του Φορέα έχουν πλέον ελάττωμα και δημιουργούν ζήτημα νομιμότητας όλων των διαδικασιών, στις οποίες ο Φορέας συνεχίζει να εμπλέκεται. Αυτό καθιστά άμεσης προτεραιότητας την έκδοση ΠΔ για την προστατευόμενη περιοχή του Εθνικού Πάρκου Ανατολικής Μακεδονίας-Θράκης, καθώς:
• η μη άσκηση των αρμοδιοτήτων του Φορέα κατά την ακυρωθείσα ΚΥΑ 44549/2008 δημιουργεί έλλειμμα στην προστασία του Πάρκου,
• το γεγονός αυτό το διέγνωσε και η απόφαση του ΣτΕ, η οποία δεν ακύρωσε απλώς την ΚΥΑ, αλλά ανέπεμψε την υπόθεση στη Διοίκηση για την ανάληψη πρωτοβουλίας αποκατάστασης του κανονιστικού κενού.
Η παραπάνω απόφαση του ΣτΕ (δια της ρητής αναπομπής) δημιουργεί την υποχρέωση προς τη Διοίκηση να μεριμνήσει άμεσα για την έκδοση του Π.Δ. Η παράβαση δε της υποχρέωσης αυτής είναι επίσης παράνομη και μπορεί να δημιουργήσει πρόβλημα σε όλες τις διοικητικές διαδικασίες, στις οποίες θα έπρεπε να εμπλέκεται ο Φορέας.
</t>
  </si>
  <si>
    <t>Προταση αλλαγής ορίων του Τόπου Κοινοτικής Σημασίας (ΤΚΣ)» (Sites of Community Importance – SCI) Natura 2000 με κωδικό GR1130009 LIMNES KAI LIMNOTHALASSES TIS THRAKIS - EVRYTERI PERIOCHI KAI PARAKTIA ZONI</t>
  </si>
  <si>
    <t xml:space="preserve">Ο ΤΚΣ GR 1130009 σχεδιάστηκε κυρίως για την προστασία του τύπου οικοτόπου 1150 (λιµνοθάλασσες), ο οποίος και τον χαρακτηρίζει. Ωστόσο, µεγάλες εκτάσεις υποθαλάσσιων λιβαδιών Ποσειδώνιας, ίσως οι µεγαλύτερες σε εθνικό αλλά και σε Μεσογειακό επίπεδο, οι οποίες αποτελούν τύπο οικοτόπου προτεραιότητας, υπάρχουν στην ευρύτερη περιοχή µε κατεύθυνση προς τα ανατολικά και νότια. Αυτά τα υποθαλάσσια λιβάδια δεν περιλαµβάνονται στον ΤΚΣ, και για το λόγο αυτό προτείνεται νέα οριοθέτηση του, µέχρι την ισοβαθή των 20 µέτρων που αποτελεί το βαθύτερο όριο εξάπλωσής τους στο Β. Αιγαίο (Orfanidis et al 2005b). Στην περιοχή, σύµφωνα µε στοιχεία που βασίζονται σε πληροφορίες αλιέων, υπάρχουν και εκτενείς κοραλλιογενείς ή ασβεστοφυκικοι σχηµατισµοί οι οποίοι µέχρι τώρα δεν έχουν καταγραφεί.
Με βάση το Άρθρο 4 του νέου κανονισµού (1967/2006) για τη βιώσιµη εκµετάλλευση των αλιευτικών πόρων στη Μεσόγειο Θάλασσα απαγορεύεται η αλιεία µε δίχτυα τράτας, δράγες, γρι-γρι, γρίπους συρόµενους από σκάφος, πεζότρατες κτλ. σε βυθούς που καλύπτονται ή καλύπτονταν κατά το παρελθόν µε θαλάσσια φανερόγαµα, κατά κύριο λόγο Posidonia oceanica ή άλλα φανερόγαµα, όπως Cymodocea nodosa, Zostera noltii και µε κοραλλιογενείς ή ασβεστοφυκικούς σχηµατισµούς. Το µέτρο ελήφθη τόσο γιατί τα µέχρι τώρα παραδοσιακά µέτρα διαχείρισης των αλιευτικών αποθεµάτων απέτυχαν, µε αποτέλεσµα τα περισσότερα ιχθυαποθέµατα να είναι υπεραλιευµένα, όσο γιατί έγινε κατανοητό ότι η διαχείριση σε επίπεδο οικοσυστήµατος είναι ίσως η µόνη λύση για µια βιώσιµη αλιεία. Επιπλέον, είναι γενικά αποδεκτό, ότι η προστασία των πολυετών οργανισµών ή ενδιαιτηµάτων αυξάνει την ελαστικότητα και έτσι την αντοχή του οικοσυστήµατος στις περιβαλλοντικές πιέσεις.
</t>
  </si>
  <si>
    <t>Ορφανίδης Σ., Παπαθανασίου Β., Τσιώλη Σ., Νάκου Κ., Κοσμίδου Μ., Οφρυδοπούλου Α., Παπαδημητρίου Α., Σταμάτης Νικόλαος, 2015. Πρόγραμμα παρακολούθησης θαλάσσιων τύπων οικοτόπων στην περιοχή του ΕΠΑΜΑΘ 2012-2015. Τεχνική Έκθεση Φάσης Δ’ για την προκήρυξη 09/2012. Εθνικό Πάρκο Ανατολικής Μακεδονίας και Θράκης. Σεπτέμβριος 2015. Σελ 1-94</t>
  </si>
  <si>
    <t>Πρόταση ενοποίησης δύο περιοχων ΖΕΠ Natura 2000 (με κωδικούς
GR1130010 και GR1150001) και προταση αλλαγών των ορίων της ΖΕΠ</t>
  </si>
  <si>
    <t>Στην περιοχή μελέτης έχουν οριοθετηθεί δύο ΖΕΠ με κωδικούς GR1130010 και GR1150001. Τα όρια της κάθε μίας από τις δύο αυτές ΖΕΠ είναι ασυνεχή και διακόπτονται σε παράκτιες ζώνες. Η πρόταση για τις προτεινόμενες αλλαγές των ορίων της ΖΕΠ περιλαμβάνει κατ' αρχήν τη συγχώνευσή των δύο ΖΕΠ σε μία με σκοπό να βελτιωθεί η διαχείριση της νέας ενιαίας περιοχής Natura, όπως άλλωστε προβλέπεται για τέτοιες περιπτώσεις από τις σχετικές οδηγίες του ΟΤΣ. Επιπλέον, και με βάση τις κατευθύνσεις του ΟΤΣ και των σχετικών από την προκήρυξη οδηγιών, προτείνονται αλλαγές στα όρια των ΖΕΠ με βάση τα παρακάτω κριτήρια:
1.να συμπεριληφθούν στη ΖΕΠ το σύνολο του πληθυσμού και των κρίσιμων ενδιαιτημάτων των ειδών χαρακτηρισμού που εντοπίστηκαν στην περιοχή
2. τροποποίηση ορίων με βάση τα είδη οριοθέτησης και την τοπική τους κατανομή
3. εξορθολογισμός ορίων, ώστε να ακολουθούν διακριτά όρια (ρέματα, δρόμους κλπ) και κατά
το δυνατόν να συμπίπτουν με προηγούμενες οριοθετήσεις (π.χ. Α' και Β' Ζώνη Εθνικού Πάρκου).  Οι προτεινόμενες αλλαγές ορίων περιγράφονται με λεπτομέρεια στη Τελική Αναφορά Γ' φάσης εποπτείας Ορνιθοπανίδας ΕΠΑΜΑΘ</t>
  </si>
  <si>
    <t>Μαρία Παναγιωτοπούλου, 
Κώστας Ποϊραζίδης, Λαυρέντης Σιδηρόπουλος, , 
Χαράλαμπος Αλιβιζάτος
Σύλβια Ζακκάκ, Σεβαστιανή Λιούζα, Δημήτρης Παλάσκας, Stephan J. Donth, Άρης Χρηστίδης, Γιάννης Γαστεράτος, 2015. Πρόγραμμα παρακολούθησης ορνιθοπανίδας στην περιοχή του ΕΠΑΜΑΘ 2012-2015. Τελική Έκθεση Φάσης Γ’. Εθνικό Πάρκο Ανατολικής Μακεδονίας και Θράκης. Δεκέμβριος 2015. Σελ 1-50</t>
  </si>
  <si>
    <t>Αναβάθμιση του εκθεσιακού χώρου του Κέντρου Πληροφόρησης Λιμνών Βιστωνίδας-Ισμαρίδας και του Κέντρου Πληροφόρησης Δέλτα Νέστου</t>
  </si>
  <si>
    <t xml:space="preserve">Φ.Δ. Δελτα Νεστου Βιστωνίδας Ισμαρίδας και Θάσου </t>
  </si>
  <si>
    <t xml:space="preserve">Σε ετήσια βάση τα δύο Κέντρα Πληροφόρησης που έχει στην ευθύνη του ο Φ.Δ. δέχονται σημαντικό αριθμό επισκεπτών που ενδιαφέρονται να ενημερωθούν για την προστατευόμενη περιοχή, να γνωρίσουν από κοντά τα ιδιαίτερα χαρακτηριστικά της και να δουν κάποια από τα προστατευόμενα είδη. Τα δύο αυτά Κέντρα Πληροφόρησης είχαν κατασκευαστεί μέσω του Α’ ΚΠΣ και με την πάροδο των ετών οι δύο εκθέσεις που διαθέτουν έχουν απαξιωθεί λειτουργικά και δεν αξιοποιούνται οι δυνατότητες της σύγχρονης τεχνολογίας. Παράλληλα, λόγω της ύπαρξης υαλοστέγης στο χώρο των εκθέσεων, κάποια από τα εκθέματα (φωτογραφίες, κείμενα) έχουν ξεθωριάσει δημιουργώντας σαφώς αρνητικές εντυπώσεις. Στόχος του Φ.Δ. είναι η βελτίωση του εκθεσιακού χώρου , πάντοτε προς όφελος της προστασίας του Εθνικού Πάρκου. Η βελτίωση/αναβάθμιση αυτή αποτελεί πλέον αναγκαιότητα για την αρτιότερη ενημέρωση όσων επισκέπτονται τις συγκεκριμένες υποδομές για την απόκτηση της σωστής γνώσης για την προστατευόμενη περιοχή, μέσω της χρήσης πολυμέσων και τεχνολογιών αιχμής πληροφορικής στην υπηρεσία της ενημέρωσης και πληροφόρησης επισκεπτών.
Το έργο στόχο έχει την επικαιροποίηση των αποτελεσμάτων του έργου «Επεξεργασία και επιλογή του τρόπου αναβάθμισης των περιβαλλοντικών εκθέσεων στα δύο Κέντρα Πληροφόρησης του Φορέα Διαχείρισης Δέλτα Νέστου - Βιστωνίδας - Ισμαρίδας» που υλοποιήθηκε από το ΦΔ στο πλαίσιο του Επιχειρησιακού Πρόγραμματος «Περιβάλλον και Αειφόρος Ανάπτυξη» (Ε.Π.ΠΕΡ.Α.Α.). Στο πλαίσιο του έργου θα δημιουργηθούν τα εκθέματα σύμφωνα με τα επικαιροποιημένα αποτελέσματα του έργου «Επεξεργασία και επιλογή του τρόπου αναβάθμισης των περιβαλλοντικών εκθέσεων στα δύο Κέντρα Πληροφόρησης του Φορέα Διαχείρισης Δέλτα Νέστου - Βιστωνίδας - Ισμαρίδας» και θα τοποθετηθούν στον χώρο έτσι ώστε να είναι πλήρως λειτουργικά. 
 </t>
  </si>
  <si>
    <t>Σουλάκης Ν. και Ζακλίν Φριζή. 2013. Έκθεση διευθέτησης του εκθεσιακού περιεχομένου των
Κέντρων Πληροφόρησης του Φορέα Διαχείρισης Δέλτα Νέστου – Βιστωνίδας – Ισμαρίδας. Ελληνικό
Κέντρο Βιοτόπων - Υγροτόπων. Θέρμη. 59 σελ. + Παραρτήματα</t>
  </si>
  <si>
    <t>Προγράμμα ενημέρωσης/ ευαισθητοποίησης για τις προστατευόμενες περιοχές αρμοδιότητας του ΦΔ Δελτα Νεστου Βιστωνίδας Ισμαρίδας και Θάσου (σύμφωνα με τον Ν. 4519/2018)</t>
  </si>
  <si>
    <t xml:space="preserve">Η υλοποίηση του προγράμματος ενημέρωσης του τοπικού πληθυσμού θα περιλαμβάνει την διενέργεια ξεναγήσεων σχολικών ομάδων και λοιπόν επισκεπτών, την διοργάνωση επετειακών  εκδηλώσεων, την "επικοινωνία" στρατηγικών στόχων σε ενδιαφερόμενα μέρη, την διοργάνωση ημερίδων με αντίστοιχη θεματολογία , την υποστήριξη του δικτύου εθελοντών καθώς και την κάλυψη χρόνου σε ΜΜΕ. Επιπλέον, θα αφορά και την δημιουργία και εκπτύπωση ενημερωτικού υλικού και χαρτών των προστατευόμενων περιοχών. </t>
  </si>
  <si>
    <t>Επικαιροποίηση Γενικού Διαχειριστικού Σχεδίου Εθνικού Πάρκου Α.Μ.Θ.</t>
  </si>
  <si>
    <t>Αφορά την επικαιροποίηση του Διαχειριστικού Σχεδίου και του Κανονισμού Λειτουργίας για το ΕΠΑΜΑΘ, το οποίο εκπονήθηκε το 2010, με στόχο την αξιοποίηση των στοιχείων που προέκυψαν από την υλοποίηση των προγραμμάτων επιστημονικής παρακολούθησης που υλοποιήθηκαν κατα την προγραμματική περίοδο 2012-2015 και τις δράσεις που υλοποιούνται και θα υλοποιηθούν κατά την τρέχουσα προγραμμματική περίοδο (2014-2020). Η επικαιροποίηση του Διαχειριστικού Σχεδίου και του Κανονισμού Λειτουργίας θα αφορά την πενταετία 2021-2027.</t>
  </si>
  <si>
    <t>Δημιουργία και σήμανση οικολογικών διαδρομών και μονοπατιών</t>
  </si>
  <si>
    <t xml:space="preserve">Σήμερα στο σύνολο της έκτασης του Εθνικού Πάρκου υπάρχουν ελάχιστες πινακίδες ερμηνείας περιβάλλοντος που χρήζουν επικαιροποίησης και αντικατάστασης. Σημαντική είναι επίσης η σήμανση προς θέσεις θέας, παρατηρητήρια κ.α. και επιλεγμένων προτεινόμενων διαδρομών. Επιπλέον η οριοθέτηση των προστατευόμενων περιοχών για αποτροπή παράνομων δραστηριοτήτων. 
Το προτεινόμενο έργο αφορά ανάδειξη και σήμανση προτεινόμενων πεζοπορικών / ποδηλατικών/ οδικών διαδρομών. Πρόκειται για έργο σε όλη την έκταση του Εθνικού Πάρκου (927.341,441  στρέμματα) και των περιοχών του δικτύου NATURA 2000 αρμοδιότητας του ΦΔ με στόχο την προβολή και ανάδειξη του Δέλτα Νέστου, της Λίμνης Βιστωνίδας, της λίμνης Ισμαρίδας, και των λοιπών προστατευόμενων περιοχών. Ο Φ.Δ. έχει κάνει καταγραφή κάποιων αρχικών προτάσεων λαμβάνοντας υπόψη τη σημαντικότητα της εκάστοτε περιοχής και σε συνεργασία με εξωτερικό συνεργάτη θα διαμορφωθούν οι τελικές παρεμβάσεις. Το προτεινόμενο έργο θα περιλαμβάνει την έρευνα, σχεδιασμό, υλοποίηση και προβολή πεζοπορικών/ποδηλατικών και οδικών διαδρομών, σε συνεργασία με τον Φ.Δ. και την τοπική κοινωνία. Αρχικά θα γίνει καταγραφή και αξιολόγηση των υπαρχόντων μονοπατιών /διαδρόμων και θα προταθούν συγκεκριμένες παρεμβάσεις για την αποκατάσταση και σήμανση αυτών. Θα γίνει καταγραφή όλων των σημείων ενδιαφέροντος (φυσικού και πολιτιστικού) και θα μελετήθει σε κάθε τους λεπτομέρεια τη φύση και τη γεωλογία που περιβάλλουν τα μονοπάτια. Θα καταγράφει η κατάστασή τους και θα χαρτογραφηθούν λεπτομερώς αυτά που μπορούν να χρησιμοποιηθούν. Τα μονοπάτια θα σχεδιαστούν έτσι ώστε να είναι φιλικά στους περιπατητές αλλά και σε κάθε επισκέπτη του τόπου, να ικανοποιούν και ανταποκρίνονται σε όλες τις ηλικίες και τις ικανότητες, να εξασφαλίζουν μια ευχάριστη εμπειρία πεζοπορίας / ποδηλασίας ή οδική, να αναδεικνύουν τη φύση και τον πολιτισμό του τόπου. 
Θα υλοποιηθούν παρεμβάσεις όπως καθαρισμός, βελτιώσεις βατότητας (με γνώμονα την ασφάλεια του πεζοπόρου, αλλά και την άνεσή του στην πεζοπορία) και σηματοδότηση. Η σηματοδότηση των μονοπατιών θα γίνει με πινακίδες διεθνών προδιαγραφών που πληροφορούν τον πεζοπόρο σωστά, εναρμονίζονται με το τοπίο, είναι ανθεκτικές και έχουν χαμηλό κόστος. Η σήμανση των διαδρομών θα γίνει με σύγχρονες μεθόδους και θα περιλαμβάνει κατ’ ελάχιστον την κατασκευή και τοποθέτηση πινακίδων ερμηνείας περιβάλλοντος, πινακίδων οριοθέτησης, πινακίδων κατεύθυνσης, πινακίδων πεζοπορικών / ποδηλατικών διαδρομών,  κλπ. 
Θα δημιουργηθεί ένα δίκτυο μονοπατιών με ταυτότητα (λογότυπο, χρωματικό κώδικα, γενική αισθητική) με κριτήρια το τοπίο, τον πολιτισμό, και τα μονοπάτια που υπάρχουν.
Επίσης θα δημιουργηθεί το απαραίτητο υλικό προβολής όπως χάρτες, φυλλάδια, roll-ups κτλ. καθώς και ψηφιακό υλικό όπως ιστοσελίδες, εφαρμογές, βίντεο και άλλα εργαλεία προβολής και προώθησης των μονοπατιών.
Ενώ σε συνεργασία με τον ΦΔ θα οργανωθούν δράσεις προβολής, όπως συμμετοχή σε εκθέσεις και ημερίδες, διοργάνωση επισκέψεων για δημοσιογράφους και Tour Operators, δημοσίευση αρθρογραφίας κ.ά. 
</t>
  </si>
  <si>
    <t>Υποδομές παρατήρησης της φύσης και προστασίας οικοσυστημάτων</t>
  </si>
  <si>
    <t>Φ.Δ. Δελτα Νεστου Βιστωνίδας Ισμαρίδας και Θάσου  σε συνεργασία (προγραμματική σύμβαση) με τοπικά Δασαρχεία και διεύθυνση τεχνικών υπηρεσιών της ΠΑΜΘ</t>
  </si>
  <si>
    <t>Το έργο αφορά αρχικά τη μελέτη για την συμπλήρωση των υποδομών ανάδειξης της προστατευόμενης περιοχής , όπως κιόσκια, παρατηρητήρια, θέσης θέας κ.α. και την υλοποιηση των αποτελεσμάτων που θα προτείνει</t>
  </si>
  <si>
    <t>Ενέργειες ανάδειξης οικοτουριστικών δυνατοτήτων ευρύτερης περιοχής του ΕΠΑΜΑΘ</t>
  </si>
  <si>
    <t>Φ.Δ. Δελτα Νεστου Βιστωνίδας Ισμαρίδας και Θάσου</t>
  </si>
  <si>
    <t>Αφορά σε ενέργειες προβολής  (συμμετοχή σε εκθέσεις, χρήση νέων τεχνολογιών και λοιπές ενέργειες) στα πλαίσια της προτεινόμενης Οικοτουριστική προβολής  Πάρκων και Προστατευόμενων Περιοχών.</t>
  </si>
  <si>
    <t>Εκπαίδευση και ανάπτυξη ανθρώπινου δυναμικου Φ.Δ. Δελτα Νεστου Βιστωνίδας Ισμαρίδας και Θάσου</t>
  </si>
  <si>
    <t>Φ.Δ. Δελτα Νεστου Βιστωνίδας Ισμαρίδας και Θάσου σε συνεργασία με το ΥΠΕΝ</t>
  </si>
  <si>
    <t xml:space="preserve">Η εκπαίδευση και ανάπτυξη προσωπικού είναι κύρια ζητήματα που απασχολούν έναν οργανισμό. Το ανθρωπινο δυναμικό καλειτε να παιξει αποφασιστικό ρόλο στη προσπάθεια του ΦΔ να ανταπεξέλθει στις αυξανόμενες απαιτήσεις της προστασίας του περιβάλλοντος αλλά και της εξυπηρέτησης των πολιτών. Επιπλέον, πρέπει να πρσαρμοστεί στο διαρκώσ μεταβαλλόμενο κοινωνικά και οικονομικα περιβάλλον. Οι άνθρωποι ενός οργανισμου είναι το άυλο κεφάλαιο. Με αυτόν τον όρο, εννοούμε τις ικανότητες, τις δεξιότητες, την εκπαίδευση, τη μόρφωση και την εξειδίκευση των εργαζομένων. Για τον Φ.Δ., ο όρος ανθρώπινο κεφάλαιο σημαίνει τις δεξιότητες και τις γνώσεις του ανθρώπινου δυναμικού, που συνδέονται άμεσα με την ανάπτυξη του. </t>
  </si>
  <si>
    <t>Ενημέρωση και ευαισθητοποιηση κοινου και επισκεπτων για την αποτροπή χρήσης δηλητηριασμένων δολωμάτων στο ΕΠΑΜΑΘ</t>
  </si>
  <si>
    <t xml:space="preserve">Η χρήση δηλητηριασμένων δολωμάτων, παρόλο που απαγορεύτηκε οριστικά το 1993, εξακολουθεί να αποτελεί μια διαδεδομένη και εξαιρετικά επιζήμια πρακτική στην ελληνική ύπαιθρο. Η δηλητηρίαση έχει σκοπό την εξόντωση σαρκοφάγων ζώων, όπως ο λύκος και η αρκούδα, για την αντιμετώπιση των ζημιών που αυτά προκαλούν στα κτηνοτροφικά ζώα και τις καλλιέργειες. Σε λιγότερο από τρεις δεκαετίες οι πληθυσμοί των γυπών, κυρίως στην ηπειρωτική Ελλάδα κατέρρευσαν εξαιτίας της παράνομης χρήσης δηλητηριασμένων δολωμάτων, ενώ από κάποιες περιοχές εξαφανίστηκαν εντελώς. Οι περιοχές των Στενών Νέστου και της κοιλάδας Κομψάτου αποτελούν σημαντικότατες περιοχές για την τροφοληψία αρπακτικών πουλιών όπως το Όρνιο. Το 2012 καταγράφηκε ένα από τα πιο σοβαρά περιστατικά δηλητηρίασης αρπακτικών πουλιών των τελευταίων ετών στα Στενά του Νέστου όπου βρέθηκαν δηλητηριασμένοι τέσσερις Χρυσαετοί (Aquila chrysaetos), δύο Όρνια (Gyps fulvus) και μια Γερακίνα (Buteo buteo). Το περιστατικό πήρε διεθνής διαστάσεις. Επιπλέον, κάθε χρόνο γίνονται αντιληπτά περιστατικά δηλητηριασμένων δολωμάτων στην κοιλάδα του Κομψάτου. Το Όρνιο είναι ένα από τα τέσσερα είδη γύπα που απαντούν στην Ελλάδα και είναι αυστηρά προστατευόμενο είδος. Στην Ελλάδα, ο πληθυσμός των Όρνιων, που παλαιότερα ήταν σε μεγάλη αφθονία, κατέρρευσε μετά τη δεκαετία του 1990 στην ηπειρωτική χώρα, κατατάσσοντας τον ηπειρωτικό πληθυσμού του είδους στο Κόκκινο Βιβλίο των Απειλούμενων Ζώων της Ελλάδας ως «Κρισίμως Κινδυνεύον». Η ενημέρωση των χρηστών των περιοχών αυτών  για το πρόβλημα και των συνεπειών του αποτελεί έναν από τους κύριους τρόπους αντιμετώπισης της παράνομης χρήσης δηλητηριασμένων δολωμάτων.
Αντικείμενο Δράσης αποτελεί μια συντονισμένη προσπάθεια ενημέρωσης των τοπικών χρηστών (συναντήσεις, ενημερωτικό υλικό, ραδιοφωνικό σποτ) για την μη χρήση δηλητηριασμένων δολωμάτων και των συνεπειών αυτών, την παρουσίαση εναλλακτικών μέτρων προστασίας του κτηνοτροφικού κεφαλαίου (σύνδεση κτηνοτρόφων και εκτροφέων ελληνικού ποιμενικού, ηλεκτροφόρες περιφράξεις κ.α.). 
</t>
  </si>
  <si>
    <t>Παρακολούθηση αλλαγών χρήσεων γης στην προστατευόμενη περιοχή</t>
  </si>
  <si>
    <t xml:space="preserve">Η καταγραφη, η οριοθέτηση και ο καθορισμός των χρήσεων γης μιας προστατευόμενης περιοχής είναι απαραίτητη προυπόθεση τόσο για τον καθορισμό και την οριοθέτηση των δραστηριοτήτων όσο και για την προστασία των τύπων οικοπότων μια περιοχής. Οι αλλαγές στις χρήσεις γης απειλούν πολλά οικοσυστήματα. Αφορούν κυρίως στην επέκταση των οικονομικών δραστηριοτήτων στον φυσικό χώρο, αλλά και την αλλαγή της μορφής της βλάστησης. Η επέκταση των γεωργικών εκτάσεων, οι πιέσεις από τον τουρισμό, η υπερβόσκηση απειλούν τύπους οικοτόπων όπως ο 3170: *Μεσογειακά εποχιακά τελματα και ο 91Ε0* Αλλουβιακά υπολειμματικά δάση. Για το λόγ αυτό ειναι απαραράιτητο να γίνει μια καταγραφη και χαρτογράφηση των χρησεων γης της προστατευόμενης περιοχής του Εθνικού Πάρκου Ανατολικής Μακεδονίας και Θράκης που θα περιλαμβάνει ανάλυση δορυφορικών εικόνων σε συνδυασμο με δειγματοληψίες πεδίου. Με τον τρόπο αυτό θα δημιουργηθεί μια βαση δεδομενων με πολύτιμα στοιχεία και θα μπορει να χρησιμοποιηθεί στο μέλλον για σύγκριση. </t>
  </si>
  <si>
    <t>Ενημέρωση και ευαισθητοποιηση κοινου και επισκεπτων για την προστασία των αμμοθινών του ΕΠΑΜΑΘ</t>
  </si>
  <si>
    <t>Οι παράκτιες θίνες ή αμμόλοφοι δημιουργούνται από τη δράση της θάλασσας και του ανέμου και αποτελούν το φυσικό φράγμα που προστατεύει την ενδοχώρα από το αλμυρό νερό και τον άνεμο. Ακόμα και περιορισμένη καταστροφή τους μπορεί να προκαλέσει διείσδυση αλμυρού νερού στα υπόγεια γλυκά νερά απειλώντας τις αγροτικές καλλιέργειες. Η αυξανόμενη τουριστική κίνηση στη παραλία και κυρίως η κίνηση τροχοφόρων εκτός των δρόμων και η στάθμευση τροχόσπιτων απειλούν τις θίνες του ΕΠΑΜΑΘ. Για την αντιμέτωπιση του προβλήματος τοποθε΄τηθηκαν στο παρελθόν ενημερωτικές πινακίδες για την αποτροπή της εισόσου στις αμμοθίνες με μηχανοκίνητα οχήματα, οι οποίες όμως βανδαλίστηκαν και καταστράφηκαν στο σύνολό τους σε πολύ σύντομο χρονικό διάστημα. Για το λόγο αυτό θα πρέπει να εφαρμοστεί μια ολοκληρωμένη μελέτη προστασίας και διαχείρισης των αμμοθινών. Θα πρέπει να πρόβλέπει την κατασκευή ξύλινης περίφραξης κατά μήκος των παραλιών που εντοπίζεται αυξημένη πίεση με τρόπο που να αποκλείει την είσοδο στα τροχοφόρα αλλά να επιτρέπει την ελεύθερη διάβαση των πεζών.  
Σημαντική παράμετρος αποτελει η ενημέρωση και καθοδήγηση των επισκέπτων έτσι ώστε να μη προκαλούνται άθελα τους ζημιές στο περιβάλλον καθώς και την ανάδειξη των ιδιαίτερων αξιών της περιοχής.
Η πρόσβαση στη παραλία θα πρέπει να ενθαρρύνεται να γίνεται με τα πόδια και για αυτό θα πρέπει να τοποθετηθούν ενημερωτικές πινακίδες κατά μήκος των εισόδων της ακτής. Επιπλέον, θα γίνει  σήμανση των διαφορετικών τύπων βλάστησης και οικοτόπων που συναντάει κανείς στους υγροτόπους και θα δημιουργηθούν εκπαιδευτικά μονοπάτια για τα σχολεία που επισκέπτονται το χώρο αλλά και για κάθε ενδιαφερόμενο επισκέπτη.</t>
  </si>
  <si>
    <t xml:space="preserve">Ένταξη περιοχής Υψάριου Θάσου ως Tόπος Κοινοτικής Σημασίας </t>
  </si>
  <si>
    <t>Ένταξη του πυρήνας του Υψάριου σε καθεστώς ιδιαίτερης προστασίας για την μοναδικότητα της σπάνιας χλωρίδας που διαθέτει (είναι ήδη ενταγμένη περιοχή στο natura ως ΖΕΠ). Η έκταση αυτή με έκταση περίπου 10χιλ. στρεμμάτων και εντυπωσιακό ανάγλυφο, καλύπτεται από το δάσος του αγριοκυπάρισσου  (juniperus excels), υπεραιωνόβιους Ίταμους (  Taxus baccata )  και πλήθος άγριων  λουλουδιών και βοτάνων.</t>
  </si>
  <si>
    <t>Καταγραφή της χλωρίδας της Θάσου και εκδοση οδηγου πεδίου</t>
  </si>
  <si>
    <t xml:space="preserve"> Καταγραφή της χλωρίδας του νησιού  και συστηματοποίηση του επιστημονικού υλικού που θα συγκεντρωθεί και θα ταξινομηθεί για χρήση σε δικτυακή τράπεζα πληροφορίας και την χρήση του για την έντυπη έκδοση του υλικού αυτού, σε ένα πολύγλωσσο οδηγό πεδίου, ενδεικτικό της χλωρίδας του νησιού.</t>
  </si>
  <si>
    <t xml:space="preserve">Η καταγραφή και προστασία των αναβαθμίδων της περιοχής Αγίας Βασιλικής Θεολόγου Θάσου και γενικά στις περιοχές  natura. </t>
  </si>
  <si>
    <t xml:space="preserve">Στον ορεινό όγκο του Θεολόγου και μέσα στη natura όπως και στους περισσότερους ορεινούς οικισμούς της Θάσου κυρίαρχο στοιχείο στο τοπίο είναι οι εγκαταλειμμένες αγροτικές εκτάσεις οι οποίες είναι διαμορφωμένες επάνω σε αναβαθμίδες (πεζούλες) κατασκευασμένες από τους πρώτους κατοίκους των ορεινών οικισμών και πριν από αυτούς από τους πρώτους κατοίκους της περιοχής όπου ήταν οι μοναχοί του Αγίου Όρους όπου στην περιοχή του Θεολόγου είχαν μετόχια. 
Η παρέμβαση του ανθρώπου πάνω στη φύση με σκοπό την καλλιέργεια αγροτικών προιόντων είχε σαν αποτέλεσμα μέσα στο δάσος και γύρω από τους ορεινούς οικισμούς οι παλιοί κάτοικοι και με χειρονακτικά εργαλεία να ισοπεδώνουν πλαγιές του βουνού και να κατασκευάζουν    αναβθμίδες πεζούλες για να συγκρατούν το έδαφος.  Η παρέμβαση αυτή του ανθρώπου πάνω στη φύση είχε ως αποτέλεσμα να γίνονται οι ίδιοι προστάτες της φύσης αφού οι αναβαθμίδες αυτές που ήταν ξηρολιθιά να γίνονται φωλιά από ερπετά όπως η πράσινη σαύρα και άλλα. Επάνω στις αναβαθμίδες και στα όρια των αγροτεμαχίων υπήρχε διαχωρισμός των αγροτεμαχίων και ανεμοφράχτες από αειθαλή βλάστηση τα οποία στα φυλλώματα τους φιλοξενούσαν πουλιά που ήταν χρήσιμα για τις καλλιέργειες. Σημειωτέον ότι σε σημεία με μεγάλη κλίση έκαναν τις φωλιές τους αποδημητικά πουλιά όπως ο μελισσοφάγος όπου σήμερα κινδυνεύει με εξαφάνιση από την περιοχή. Οι καλλιέργειες που γίνονταν επάνω στις αναβαθμίδες ποτίζονται από τις πηγές της περιοχής(πηγή Αγίας Βασιλικής) και άλλες μικρότερες τις οποίες εκτός ότι τις χρησιμοποιούσαν οι κάτοικοι ως άρδευση τις προστάτευαν κάνοντας μικρά αρδευτικά έργα, καλλιεργώντας την πηγή αλλά και με τη διαμόρφωση των αναβαθμίδων είχε σαν αποτέλεσμα να μη χάνεται το νερό της  πηγής, και της βροχής να μην καταλήγει στη θάλασσα αλλά να προστίθεται στον υδροφόρο ορίζοντα. Είναι αναγκαίο να καταγραφούν και να προστατευθούν οι αναβαθμίδες από την καταστροφή και την εγκατάλειψη από την υπερβόσκηση !ακόμα τις καταστροφικές πυρκαγιές. Εκτός της natura στην περιοχή Θεολόγου προβλέπεται και στο χωροταξικό της περιφέρειας ΑΜΘ η προστασία του τοπίου και κυρίως του αγροτικού. 
</t>
  </si>
  <si>
    <t>Δράσεις διατήρησης οικοτόπων μέσω της παρακολούθησης των αβιοτικών παραμέτρων</t>
  </si>
  <si>
    <t xml:space="preserve"> 
Στόχος της δράσης είναι η έγκαιρη ενημέρωση του ΦΔ και των υπηρεσιών μέσα από ένα δίκτυο τηλεμετρικών σταθμών και επιτόπιων δειγματοληψιών έτσι ώστε να αποτραπούν φαινόμενα υποβάθμισης των οικοτόπων. Με την έγκαιρη ενημέρωση θα μπορεί να ληφθούν άμεσα μέτρα αποτροπής, όπως αποτροπή αλμυρής σφήνας στις λίμνες Ισμαριδα και Βιστωνίδα, διατήρηση οικολογικής παροχής στο ποταμό Νέστο κλπ). 
</t>
  </si>
  <si>
    <t xml:space="preserve">Η τροποποίηση των υδραυλικών συνθηκών σε υδάτινα οικοσυστήματα (φράγματα, ευθυγράμμιση ποταμών, διάνοιξη δίαυλων κ.α.) αποτέλεσε μια κοινή πρακτική κατά το παρελθόν, χωρίς ωστόσο να ληφθούν υπόψη οι μη αναστρέψιμες περιβαλλοντικές επιπτώσεις στους τύπους οικοτόπων και τα είδη που διαβιούν σε αυτά. Επιπλέον, οι σημειακές και διάχυτες πηγές ρύπανσης επιδεινώνουν τα προβλήματα αποτελώντας εξίσου μια κύρια αιτία υποβάθμισης των οικοτόπων. Σήμερα οι προτεραιότητες για τους οικοτόπους γλυκών και μεταβατικών υδάτων επιβάλουν την  αποκατάσταση/βελτίωση του υδρολογικού καθεστώτος και τον περιορισμό/εξάλειψη σημειακών και διάχυτων πηγών υδατικής ρύπανσης. Με τον όρο αποκατάσταση εννοείται η αναγνώριση και παρακολούθηση των προβλημάτων και η λήψη μέτρων τόσο για την βελτίωση των χαρακτηριστικών των οικοσυστημάτων (λίμνη, ποτάμι), όσο και της λεκάνης απορροής τους.   Οι οικότοποι που απειλούνται από τέτοια φαινόμενα στις λίμνες Βιστωνίδα-Ισμαρίδα είναι ο 3150 «Ευτροφικές φυσικές λίμνες με βλάστηση τύπου Magnopotamion ή Hydrochariton» (περιλαμβάνεται στο Παράρτημα Ι της Οδηγίας 92/43/ΕΕ, κατάσταση διατήρησης U1 - Ανεπαρκής) και ο τύπος οικοτόπου 72Α0 «Καλαμιώνες» (οικότοπος εθνικής σημασίας που περιλαμβάνεται στο CORINE BIOTOPES και στη βάση δεδομένων EUNIS). Αξίζει να σημειωθεί ότι η λίμνη Ισμαρίδα  αποτελεί τη μοναδική λίμνη γλυκού νερού στη Θράκη. Ενώ αποτελεί ενδιαίτημα για δύο ενδημικά είδη ψαριών, είδη πολύ ευαίσθητα στην αύξηση της αλατότητας, το Alburnus vistonicus (κρισίμως κινδυνεύον και περιλαμβάνεται στο Κόκκινο Βιβλίο των Απειλούμενων Ζώων της Ελλάδας και στην Κόκκινη Λίστα της Διεθνούς Ένωσης για τη Διατήρηση της Φύσης- IUCN) και το Alosa vistonica (κατάσταση διατήρησης U1 – Ανεπαρκής), σημαντικά είδη υδρόβιας βλάστησης όπως νούφαρα (Nuphar spp) και νεροκάστανα (Trapa natans) πάνω στα οποία φωλιάζουν πολλά είδη πουλιών όπως Σκουφοβουτηχτάρια (Podiceps cristatus), Μουστακογλάρονα (Chlidonias hibridus) (Κινδυνεύον «ΕΝ» στο Κόκκινο βιβλίο) και Μαυρογλάρονα (Chlidonias niger) (Κινδυνεύον «ΕΝ» στο Κοκκίνο βιβλίο). 
Οι οικότοποι που απειλούνται στο Δέλτα Νέστου: 91Ε0: *Αλλουβιακά υπολειμματικά δάση (Alnion glutinoso-incanae), 3170: *Μεσογειακά εποχιακά τέλματα (κατάσταση διατήρησης U1), 91F0: Μεικτά δάση δρυός - φτελιάς – φράξου, 92Α0: Δάση Στοές με Salix alba και Populus alba (ανεπαρκή κατάσταση Διατήρησης), 1410: Μεσογειακά αλίπεδα (Juncetalia maritimi) (κατάσταση διατήρησης U1), 1420: Μεσογειακές και θερμοατλαντικες αλόφιλες λόχμες (Arthrocnemetalia-fruticosi). Είδη που απειλούνται: Καλημάνα (Vanellus vanellus) (VU Κόκκινο βιβλίο), Αγκαθοκαλημανα (Vanellus spinosus) (VU Κόκκινο βιβλίο), και ερωδιοί,  χαλκόκοτα (Plegadis falcinellus) (CR Κόκκινο Βιβλίο) και η χουλιαρομύτα (Platalea leucorodia) (VU Κόκκινο βιβλίο). </t>
  </si>
  <si>
    <t>Mελέτη και έργα διαχείρισης εισόδου του θαλασσινού νερού για την λίμνη  Ισμαρίδα.</t>
  </si>
  <si>
    <t xml:space="preserve"> Είναι απαραίτητη η κατασκευή μόνιμου φραγμού που θα αποτρέπει την είσοδο θαλασσινού νερού και θα επιτρέπει τις πλημμυρικές παροχές να διαφύγουν στην θάλασσα. Βασικό στοιχείο του έργου διαχείρισης είναι ένας τηλεμετρικά ελεγχόμενος φραγμός.  Στόχος του έργου η προστασία του οικοτόπου 3150 «Ευτροφικές φυσικές λίμνες με βλάστηση τύπου Magnopotamion ή Hydrochariton» (περιλαμβάνεται στο Παράρτημα Ι της Οδηγίας 92/43/ΕΕ, κατάσταση διατήρησης U1 - Ανεπαρκής).</t>
  </si>
  <si>
    <t>Φ.Δ. Δελτα Νεστου Βιστωνίδας Ισμαρίδας και Θάσου σε συνεργασια με τις Τεχνικές Υπηρεσίες της  Περιφέρειας ΑΜΘ</t>
  </si>
  <si>
    <t>Η Ισμαρίδα έχει μετατραπεί τα τελευταία χρόνια από λίμνη σε λιμνοθάλασσα καθώς δεν υπάρχει έλεγχος του θαλασσινού νερού. Αυτό έχει ως αποτέλεσμα την εξαφάνιση των ειδών γλυκού νερού της λίμνης (νούφαρα, νεροκάστανα, ενδημικό είδος ψαριού Alburnus vistonicus, κλπ).</t>
  </si>
  <si>
    <t xml:space="preserve">Ειρήνη Κώττη, 2015. Σχεδιασμός Τεχνητού
Υγροβιότοπου για τη διαχείριση και αποκατάσταση του υδάτινου δυναμικού της
λίμνης Ισμαρίδας. </t>
  </si>
  <si>
    <t>Εκπόνηση ολοκληρωμένου διαχειριστικού σχεδίου για την λίμνη Βιστωνίδα</t>
  </si>
  <si>
    <t>Θα πρέπει να υλοποιηθεί ένα διαχειριστικό σχέδιο για την λίμνη Βιστωνίδα ετσι ώστε να αντιμετωπιστούν τα πολύπλευρα προβλήματα στην διαχείριση της Βιστωνίδας και τους τρόπους αντιμετώπισης αυτών.  Το σχέδιο διαχείρισης θα πρέπει να έχει ολιστική προσέγγιση για όλη την λεκάνη απορροής της λίμνης Βιστωνίδας και στο οποίο θα πρέπει να εξετάστούν:
1. Η ποιότητα των υδάτων και τα φορτία θρεπτικών που καταλήγουν στην λίμνη Βιστωνίδα από τα ποτάμια, τους χειμάρρους και τα αποστραγγιστικά κανάλια και αποτελούν την κύρια αιτία ανάπτυξης των φυτοπλαγκτικών ανθήσεων και συνεπώς και των φαινομένων μαζικής θανής ψαριών στην λίμνη.
2.Η δημιουργία ζώνης βιολογικών καλλιεργειών περιμετρικά της λίμνης  και την εφαρμογή του Κώδικα Ορθής Γεωργικής Πρακτικής, όπως αυτός τροποποιήθηκε (ΦΕΚ 2359/03-11-2015) στις συμβατικές καλλιέργειες της λεκάνης απορροής της λίμνης Βιστωνίδας. 
3. Το πρόβλημα της υπερβόσκησης στις ορεινές περιοχές της λεκάνης απορροής που βοηθά στην διάβρωση των εδαφών και άρα στην μεταφορά φερτών υλικών προς την λίμνη Βιστωνίδα.
4. Η ανάσχεση τμήματος των αναχωμάτων στις εκβολές των ποταμών Κομψάτου και Κοσύνθου και την δημιουργία μαιανδρισμών των ποταμών λίγο πριν εκβάλουν στη λίμνη όπου θα εκτονώνονται τα πλημμυρικά φαινόμενα και παράλληλα θα συγκεντρώνεται και μεγάλη ποσότητα των φερτών υλικών. Τα φερτά υλικά που θα συγκεντρώνονται στις περιοχές αυτές θα μπορούν να αξιοποιούνται από τους Δήμους και να επιφέρουν κέρδη σε αυτούς.</t>
  </si>
  <si>
    <t xml:space="preserve">Η λίμνη αντιμετωπίζει πολλά προβλήματα όπως: • Εισροή αλμυρης σφήνας .
• Ο ευτροφισμός της λίμνης. 
• Η καύση των καλαμιώνων.
• Η μη ορθή διαχείριση της κτηνοτροφίας.  
• Η μείωση του μέσου βάθους της λίμνης εξαιτίας των φερτών υλικών προερχόμενα από τους ποταμούς Κομψάτο και Κόσυνθο.
Σταδιακά μέχρι και σήμερα, εξαιτίας διαφόρων τεχνητών παρεμβάσεων (αναχωμάτων, διευθετησεων κοίτης ποταμών κ.α.)  είχε ως αποτέλεσμα την αλλοίωση της λίμνης, κατά παράβαση του νομοθετικού καθεστώτος προστασίας που την διέπει. 
</t>
  </si>
  <si>
    <t>Βασίλειος Πισιναράς, 2015. Ορθολογική διαχείριση της αγροτικής παραγωγής σε κλίμακα
λεκάνης απορροής με σκοπό τη μείωση των επιπτώσεων αυτής
στην αλιευτική παραγωγή και την ποιότητα των υδάτων των
λιμνοθαλασσών-AGROFISH (ΚΥΠΕ 7736/Β51)</t>
  </si>
  <si>
    <t>Εκπόνηση ολοκληρωμένου διαχειριστικού σχεδίου για την λίμνη Ισμαρίδα</t>
  </si>
  <si>
    <t xml:space="preserve">Πέρα από την μελέτη διαχείρισης του θαλασσινού νερού στη λίμνη Ισμαρίδα θα πρέπει να υλοποιηθεί ένα διαχειριστικό σχέδιο για το σύνολο της λεκάνης απορρροής της Ισμαρίδας ετσι ώστε να αντιμετωπιστούν τα πολύπλευρα προβλήματα στην διαχείριση της  και οι τρόποι αντιμετώπισης αυτών.  Το σχέδιο διαχείρισης θα πρέπει να έχει ολιστική προσέγγιση για όλη την λεκάνη απορροής της λίμνης και στο οποίο θα πρέπει να εξετάστούν:                                   1. Η ποιότητα των υδάτων και τα φορτία θρεπτικών που καταλήγουν στην λίμνη από τον Βοζβόζη, τις καλλιεργούμενες εκτάσεις περιμετρικά και ίσως υγρά απόβλητα παρακείμενου οικισμού  και αποτελούν την κύρια αιτία ανάπτυξης των φυτοπλαγκτικών ανθήσεων και συνεπώς και των φαινομένων μαζικής θανής ψαριών στην λίμνη.
2.Η δημιουργία ζώνης βιολογικών καλλιεργειών περιμετρικά της λίμνης και την εφαρμογή του Κώδικα Ορθής Γεωργικής Πρακτικής, όπως αυτός τροποποιήθηκε (ΦΕΚ 2359/03-11-2015) στις συμβατικές καλλιέργειες της λεκάνης απορροής της λίμνης . 
3. Το πρόβλημα της εισροής αλμυρής σφήνας μέσω του διαυλου επικοινωνίας με την θάλασσα.
</t>
  </si>
  <si>
    <t xml:space="preserve">Η λίμνη αντιμετωπίζει πολλά προβλήματα όπως: • Εισροή αλμυρης σφήνας .
• Ο ευτροφισμός της λίμνης.
• Η μείωση της υδατικής επιφάνειας.
• Η καύση των καλαμιώνων.
• Η μη ορθή διαχείριση της κτηνοτροφίας.
• Η ρύπανση που προκαλείται από την εκροή των εγκαταστάσεων επεξεργασίας αστικών λυμάτων του Δήμου Κομοτηνής.
• Η ρύπανση που προκαλείται από την μη λειτουργία των εγκαταστάσεων επεξεργασίας αστικών λυμάτων του οικισμού των παλιννοστούντων.    
• Η μείωση του μέσου βάθους της λίμνης εξαιτίας των φερτών υλικών προερχόμενα από τον Βοσβόζη.
Σταδιακά από το 1985 μέχρι και σήμερα, εξαιτίας διαφόρων τεχνητών παρεμβάσεων  είχε ως αποτέλεσμα την αλλοίωση του λιμναίου χαρακτήρα της, κατά παράβαση του νομοθετικού καθεστώτος προστασίας που την διέπει. 
</t>
  </si>
  <si>
    <t>Μελέτη για την αντιμετώπιση της διάβρωσης στην ανατολική ακτή του κόλπου Καβάλας</t>
  </si>
  <si>
    <t>Αφορά στην μελέτη για τον καθορισμό και υλοποίηση έργων φιλικών προς το περιβάλλον και στην παράκτια ζώνη, με σκοπό την προστασία από τη  διάβρωση των λουρονησίδων και των στομίων των λ/θ ( τύπος οικοτόπου 1150 "Παράκτιες λιμνοθάλασσες"), καθώς αυτές κινδυνεύουν να εξαφανιστούν και επομένως να εξαφανιστεί και η ίδια η ΛΘ με τα είδη που φιλοξενεί.</t>
  </si>
  <si>
    <t xml:space="preserve">Ο παράκτιος χώρος χαρακτηρίζεται από μία δυναμική, η οποία καθορίζεται κυρίως από δύο μηχανισμούς, το μηχανισμό τροφοδοσίας των ακτών με φερτές ύλες και το μηχανισμό διευθέτησης των τελευταίων στις ακτές. Η εδαφική διάβρωση σε μία λεκάνη απορροής, λόγω κυρίως των βροχοπτώσεων και της επιφανειακής απορροής, τροφοδοτεί τις ακτές με φερτές ύλες. Οι μηχανισμοί της διάβρωσης, συνεπώς, συνδέονται στενά με το ισοζύγιο των φερτών υλών και τους παράγοντες αποστέρησης των ακτών από αυτές. Τα φράγματα που κατασκευάζονται για την κάλυψη διαφόρων αναγκών, παγιδεύουν σημαντικές ποσότητες φερτών υλών, οι οποίες τελικά θα κατέληγαν στην ακτή και θα αποτελούσαν υλικό απόθεσης, με αποτέλεσμα την οπισθοχώρηση της ακτής και την αύξηση της τρωτότητάς της στη διάβρωση (Κουτίτας, 1996). Στη διεθνή βιβλιογραφία καταγράφεται μία πληθώρα περιπτώσεων παράκτιας διάβρωσης που συνδέονται με την κατασκευή φραγμάτων σε ανάντη των δέλτα περιοχές, στην ηπειρωτική ζώνη.Στις αρχές της δεκαετίας του 1990 κατασκευάστηκαν στο ελληνικό τμήμα του ποταμού Νέστου, στις θέσεις “Θησαυρός” και “Πλατανόβρυση”, δύο μεγάλα υδροηλεκτρικά φράγματα. H επίδραση της κατασκευής των δύο αυτών φραγμάτων στη μορφολογία της ακτογραμμής, τόσο στο δέλτα όσο και στην εγγύς περιοχή, ανατολικά και δυτικά αυτού έιναι πλέον εμφανής και έχει καταγραφέι από πλήθώρα ερευνητών. Το πρόβλημα διάβρωσης στην ανατολική ακτή του κόλπου Καβάλας είναι αναγνωρισμένο και καταγεγραμένο στη διεθνή βιβλιογραφια. </t>
  </si>
  <si>
    <t>Xeidakis, Georgoulas, Kotsovinos, Delimani, &amp; Varaggouli (2010). ENVIRONMENTAL DEGRADATION OF THE COASTAL
ZONE OF THE WEST PART OF NESTOS RIVER DELTA, N.GREECE. Bulletin of the Geological Society of Greece, 43,
1074-1084.</t>
  </si>
  <si>
    <t>Δημιουργία ζωνών προστασίας περιμετρικά των Λιμνοθαλασσών του Εθνικού Πάρκου Α.Μ.Θ.</t>
  </si>
  <si>
    <t xml:space="preserve">Η μελέτη θα αφορά την οριοθέτηση και επιλογή του τρόπου διαχείρισης ζωνών πλάτους 100-500 μέτρων, οι οποίες θα πρέπει είτε να μην καλλιεργούνται καθόλου, με αντίστοιχη αποζημίωση προς τους μέχρι πρότινος καλλιεργητές  ή να γίνεται χρήση καλλιεργειών φιλικών προς το περιβάλλον με μικρές ή μηδενικές απαιτήσεις σε αγροχημικά. </t>
  </si>
  <si>
    <t>Αναδεικνύεται όλο και πιο έντονα η ανάγκη παρέμβασης για τη δημιουργία περιμετρικών ζωνών προστασίας αυτών των λ/θ και κύρια στην περιοχή του Δέλτα Νέστου, συγκεκριμένα των λ/θ Βάσσοβας, Ερατεινού, Κεραμωτής και Αγιάσματος. Το πρόβλημα είναι πιο έντονο στη λιμνοθάλασσα Βάσσοβα και Αγίασμα όπου μέρος του στραγγιστικού δικτύου καταλήγει εντός της λιμνοθάλασσας, αντί για τη θάλασσα.</t>
  </si>
  <si>
    <t>Εκπόνηση ειδικής διαχειριστικής μελέτης για τη βοσκοϊκανότητα εντός του ΕΠΑΜΑΘ</t>
  </si>
  <si>
    <t>Η μελέτη θα αφορά τη βοσκοϊκανότητα κατά είδος, τον αριθμό και το είδος των ζώων που  θα επιτρέπεται να βόσκουν, αλλά και τις επιτρεπόμενες υποδομές ενσταβλισμού</t>
  </si>
  <si>
    <t>Η εκπόνηση της εν λόγω μελέτης, η οποία προβλέπεται και στην ΚΥΑ 44549/2008 που αφορά το χαρακτηρισμό και οριοθέτηση του ΕΠΑΜΘ, θα δώσει τα απαραίτητα στοιχεία αναφορικά με τη βοσκοϊκανότητα κατά είδος, τον αριθμό και το είδος των ζώων που  θα επιτρέπεται να βόσκουν, αλλά και τις επιτρεπόμενες υποδομές ενσταβλισμού, καθώς η ανεξέλεγκτη βόσκηση και εγκατάσταση κτηνοτροφικών μονάδων, σε πολλές περιπτώσεις έχει οδηγήσει σε υποβάθμιση οικοτόπων και σημαντικές πιέσεις σε είδη της χλωρίδας και κατ' επέκταση της πανίδας της Π.Π.</t>
  </si>
  <si>
    <t xml:space="preserve"> Προώθησης της άρδευσης ακριβείας (στάγδην) εντός των ζωνών προστασίας του ΕΠΑΜΑΘ.</t>
  </si>
  <si>
    <t xml:space="preserve">Προώθηση μέσω της επιδότησης και μέσω προγράμματος ενημέρωσης τόσο των εμπλεκομένων χρηστών (γεωργοί) όσο και των αρμοδίων υπηρεσιών, ως προς την αναγκαιότητα εφαρμογής άρδευσης ακριβείας (με χρήση συστημάτων στάγδην άρδευσης) εντός των προστατευόμενων ζωνών Α, Β και Γ του ΕΠΑΜΑΘ </t>
  </si>
  <si>
    <t xml:space="preserve">Προώθηση μέσω της επιδότησης και μέσω προγράμματος ενημέρωσης τόσο των εμπλεκομένων χρηστών (γεωργοί) όσο και των αρμοδίων υπηρεσιών, ως προς την αναγκαιότητα εφαρμογής άρδευσης ακριβείας (με χρήση συστημάτων στάγδην άρδευσης) εντός των προστατευόμενων ζωνών Α, Β και Γ του ΕΠΑΜΑΘ σε συνέχεια και της διαπίστωσης του προβλήματος έντονης υφαλμύρωσης, με δυσμενείς επιπτώσεις στα είδη χλωρίδας και πανίδας της Π.Π.. </t>
  </si>
  <si>
    <t>Εφαρμογή προγράμματος διαχείρισης αποβλήτων γεωργικής παραγωγής στις καλλιεργούμενες εκτάσεις των περιοχών Natura του Εθνικού Πάρκου</t>
  </si>
  <si>
    <t xml:space="preserve">Στόχος η ορθή διαχείριση αποβλήτων γεωργικής παραγωγής (πλαστικά καλύμματα σπαραγγοκαλλιεργειών, κενά συσκευασίας φυτοφαρμάκων κλπ) έναντι της διασποράς και καύσης. </t>
  </si>
  <si>
    <t xml:space="preserve">Με δεδομένο την κάλυψη κατά ένα μεγάλο ποσοστό περιμετρικά των υγροτόπων από καλλιεργούμενες εκτάσεις, απαιτείται ορθή διαχείριση αποβλήτων γεωργικής παραγωγής (πλαστικά καλύμματα σπαραγγοκαλλιεργειών, κενά συσκευασίας φυτοφαρμάκων κλπ) έναντι της διασποράς και καύσης. </t>
  </si>
  <si>
    <t>Οριοθέτηση ζωνών απόληψης αδρανών υλικών (αμμοληψίες) στον Κόσυνθο, Κομψάτο και Νέστο.</t>
  </si>
  <si>
    <t>Αφορά στις μελέτες και αδειοδοτήσεις λειτουργίας επιμέρους περιοχών που θα λειτουργούν ως χώροι απόληψης αδρανών υλικών σε μια προσπάθεια ανάσχεσης του φαινομένων των παράνομων αμμοληψιών που υπάρχει στην ευρύτερη περιοχή με έντονα αρνητικές επιπτώσεις.</t>
  </si>
  <si>
    <t>Το πρόβλημα των παράνομων αμμοληψιών στην ευρύτερη περιοχή του ΕΠΑΜΑΘ έχει έντονα αρνητικές επιπτώσεις σε σημαντικούς τύπους οικοτόπων. Υπάρχουν δεκάδες καταγραφές παράνομων αμμοληψιών από το προσωπικό του ΦΔ με πολλές από αυτές να έχουν καταλήξει στα δικαστήρια και στη επιβολή διοικητικών πρόστιμων προς τους παραβάτες. Η μελέτη για την χωροθέτηση και αδειοδοτήση λειτουργίας επιμέρους περιοχών που θα λειτουργούν ως χώροι απόληψης αδρανών υλικών θα βοηθήσει στην ανάσχεση του φαινομένων των παράνομων αμμοληψιών.</t>
  </si>
  <si>
    <t>Δημιουργία παρακαμπτήριου καναλιού στα φράγματα Τοξοτών Ξάνθης</t>
  </si>
  <si>
    <t>Στόχος είναι η ελευθερη επικοινωνία των ειδών ψαριών   που μετανικούνται για αναπαραγωγή και διατροφή. Η δημιουργία του καναλιού θα βοηθήσει και στην διατήρηση της οικολογικής παροχής του ποταμού.</t>
  </si>
  <si>
    <t>Φ.Δ. Δελτα Νεστου Βιστωνίδας Ισμαρίδας και Θάσου  σε συνεργασια με τις Τεχνικές Υπηρεσίες της  Περιφέρειας ΑΜΘ</t>
  </si>
  <si>
    <t>Η κατασκευή των φραγμάτων χωρίς την πρόβλεψη ελευθεροεπικοινωνίας του ανάντη με το κατάντη τμήμα δημιουργεί συνθήκες που μπορεί να απειλήσουν την επιβίωση των ειδών στη λεκάνη των ποταμών Νέστου και ειδικά στα είδη εκείνα που μετανικούνται για αναπαραγωγή και διατροφή. Η δημιουργία του καναλιού θα βοηθήσει και στην διατήρηση της οικολογικής παροχής του ποταμού.</t>
  </si>
  <si>
    <t>Έργα υπογειοποίησης του αρδευτικού δικτύου Χρυσούπολης, Χρυσοχωρίου και Θαλάσσης</t>
  </si>
  <si>
    <t>Το έργο της υπογειοποίησης του αρδευτικού δικτύου Πέρνης-Ερατεινού πρόκειται να εξοικονομήσει μεγάλες ποσότητες τόσο για την τήρηση της περιβαλλοντικής παροχής του ποταμού Νέσοτυ όσο και για την εξασφάλιση νερού κατά τα έτη με χαμηλές βροχοπτώσεις όπως ήταν το 2011. Επιπλέον, θα βοηθήσει στην ελευθερη μετακίνηση των ειδών και θα αναστείλει την αισθητική υποβάθμιση του τοπίου στο Δέλτα του Νέστου.</t>
  </si>
  <si>
    <t xml:space="preserve">Το 2016 ολοκληρώθηκε η κατασκευή ενός υπερυψωμένου επίγειου αρδευτικού δικτύου στην ευρύτερη περιοχή του Ερατεινού. Ενός αρδευτικού δικτύου ύψους 2,5 με 3 μέτρων που εκτείνεται σε μήκος χιλιομέτρων και μέρος του οποίου είναι ορατό από την επαρχιακή οδό που οδηγεί στο αεροδρόμιο της Χρυσούπολης. Πρόκειται, για ένα αρδευτικό δίκτυο που είναι απαραίτητο για τους αγρότες της περιοχής μας αλλά ο τρόπος κατασκευής του όχι μόνο δεν ικανοποιεί τις ανάγκες των αγροτών αλλά δημιουργεί πληθώρα άλλων προβλημάτων. Το έργο αυτό είναι επέκταση του υπάρχοντος και θα αρδεύσει μια έκταση 23.000 στρεμμάτων που αυτή τη στιγμή αρδεύεται με χωμάτινο δίκτυο.
Πιο συγκεκριμένα, μέσω του προγράμματος «Αλέξανδρος Μπαταλτζής», κατασκευάστηκε ένα αρδευτικό δίκτυο αξίας 11 εκατομμυρίων ευρώ, το οποίο είναι παλαιάς τεχνολογίας και σχεδιασμού (η μελέτη του χρονολογείται από το 1986) , τα οποία εκμεταλλευόμενα την δύναμη της βαρύτητας, μεταφέρουν το νερό για να καλύψουν τις ανάγκες των κατοίκων. Με ένα τέτοιο δίκτυο δεν αξιοποιούνται τα πλεονεκτήματα και τα επιτεύγματα της τεχνολογίας στον τομέα αυτό. Τα μειονεκτήματα από την κατασκευή αυτού του έργου είναι πολλά με κυριότερα τα παρακάτω:
• Με το έργο αυτό οι αγρότες της περιοχής αναγκαστικά θα συνεχίζουν να ποτίζουν τις καλλιέργειες τους με αυλάκια ή κατάκλιση σε λεκάνες, σπαταλώντας το διαθέσιμο νερό και μη μπορώντας να τις αρδεύσουν με σταγόνες όπως απαιτεί η σύγχρονη δενδροκομία και λαχανοκομία η οποία τα τελευταία χρόνια ανθεί στον κάμπο μας. 
• Για να μπορέσουν να αρδεύσουν τις καλλιέργειες τους (ακτινίδια, δενδρώνες κ.λ.π.) με σταγονίδια θα πρέπει να χρησιμοποιήσουν ακριβά αντλητικά συγκροτήματα που θα επιβαρύνουν τους παραγωγούς με επιπλέον ενεργειακό κόστος που δεν θα υπήρχε αν το δίκτυο είχε κατασκευαστεί ως κλειστό, υπόγειο και υπό πίεση το οποίο απευθείας θα συνδεόταν με συστήματα άρδευσης με σταγόνες.
• Το αρδευτικό νερό τους καλοκαιρινούς μήνες θα υπερθερμαίνεται προκαλώντας αρνητικές επιπτώσεις στις αρδευόμενες καλλιέργειες. 
• Το κόστος του συγκεκριμένου έργου είναι μέχρι και διπλάσιο από ένα αντίστοιχο έργο που θα κατασκευαζόταν υπόγειο με κλειστούς αγωγούς και υπό πίεση. Η τεχνολογία στον κλάδο της σωληνουργείας σήμερα έχει επιτύχει θαύματα. Δεν είναι τυχαίο άλλωστε ότι επί Υπουργείας του κ. Αλέξανδρου Κοντού είχε υποβληθεί πρόταση να αρδευτεί με υπόγειο και κλειστό δίκτυο, όλη η Ανατολική πεδιάδα του Νέστου στην Ξάνθη, έργο πολλαπλάσιας έκτασης και δυναμικότητας από το σημερινό της περιοχής μας. Ευτυχώς που εκείνο το έργο δεν υλοποιήθηκε διότι θα στερούμε το διαθέσιμο νερό από την δική μας πεδιάδα.
• Το έργο αυτό θα εμποδίζει τις μετακινήσεις των αγροτών και των κτηνοτρόφων με τα κοπάδια τους αυξάνοντας το κόστος των μετακινήσεων τους και το κόστος παραγωγής τους.
• Το εμπόδιο αυτό στις μετακινήσεις θα είναι όμως ανυπέρβλητο για την άγρια πανίδα της περιοχής που δεν μπορεί να ξεπεράσει το τείχος που δημιουργείται από την κατασκευή του δικτύου, με αποτέλεσμα τον αποκλεισμό και την θανάτωση της κατά την προσπάθεια μετακίνησης της. Επιπρόσθετα το «τείχος» αυτό θα προκαλέσει την απομόνωση και την κατάτμηση του πληθυσμού της άγριας πανίδας. Η περιοχή μας έχει την πλουσιότερη πανίδα Πανευρωπαϊκά και εντάσσεται στο θεσμοθετημένο Εθνικό Πάρκο Ανατολικής Μακεδονίας, το γεγονός αυτό μπορεί να αποτελέσει μοχλό και πόλο έλξης ενός διαφορετικού τουριστικού κοινού το οποίο δεν θα πρέπει να αγνοούμε.
• Το έργο αυτό σε μεγάλο μέρος του είναι παράλληλο με την επαρχιακή εθνική οδό που οδηγεί στο αεροδρόμιο της Χρυσούπολης και στην Κεραμωτή. Με την ολοκλήρωση του θα διαταράσει την ανεμπόδιστη θέα της περιοχής σε όλους τους διερχόμενους τουρίστες, προκαλώντας μια αλγεινή και αντιαισθητική εντύπωση σε αυτούς.
• Με την πάροδο του χρόνου το έργο θα παρουσιάζει διαρροές που θα γίνονται εστίες κουνουπιών, εκατέρωθεν του έργου. Κρίνεται επομένως, στρατηγικής σημασίας η υπογειοποίηση του αρδευτικού δικτύου.
</t>
  </si>
  <si>
    <t>Διαχειριστικές δράσεις για τη μείωση των ζημιών που προκαλούνται σε αγροτικές εκτάσεις από πληθυσμούς αγριόχοιρων</t>
  </si>
  <si>
    <t>Βασικός στόχος της δράσης είναι, πέρα από την καταγραφή του αριθμού των ατόμων που διαβιούν εντός του ΕΠΑΜΑΘ και ιδίως στις περιοχές που καταγράφονται τα περισσότερα κρούσματα καταστροφών στις αγροτικές καλλιέργειες (Δέλτα Νέστου και στην περιοχή περιμετρικά της Βιστωνίδας, συγκεκριμένα στις αγροτικές περιοχές Διαλαμπής-Αμβροσίας-Σάλπης), η λήψη διαχειριστικών μέτρων ελέγχου του πληθυσμού με απώτερο σκοπό την άμβλυνση των συγκρούσεων που προκαλούνται μεταξύ άγριας πανίδας και αγροτών. Οι διαχειριστικές δράσεις θα προκύψουν μέσα από την ειδική μελέτη που θα πραγματοποιηθεί στο πλαίσιο του έργου και θα αφορούν εγκατάσταση ηλεκτροφόρων περιφράξεων σε αγροτικές καλλιέργειες/ ελεγχόμενη δίωξη με χρήση ηχητικών συσκευών / εγκατάσταση προειδοποιητικών ανακλαστικών πινακίδων με φανούς για την αποφυγή πρόκλησης τροχαίων ατυχημάτων κ.α. Οι διαχειριστικές δράσεις θα εφαρμοστούν πιλοτικά από αγρότες της περιοχής με την βοήθεια και καθοδήγηση του ΦΔ, ενώ τα αποτελέσματα των διαχειριστικών μεθόδων θα παρακολουθούνται για την αποτελεσματικότητά τους. Οι δράσεις αυτές θα έχουν έμμεσο θετικό αντίκτυπο σε προστατευόμενα είδη όπως ο Κολχικός Φασιανός (Phasianus colchicus ) Κρισίμως Κινδυνεύοντα (CR), η Αγκαθοκαλήμανα (Vanellus spinosus)Τρωτά (VU) που αναπαράγονται στην περιοχή και η αύξηση του πληθυσμού των αγριόχοιρων προκαλεί προβλήματα στα ενδιαιτήματα και στην αναπαραγωγή (όχληση, καταπάτηση φωλιών κ.α.)</t>
  </si>
  <si>
    <t xml:space="preserve">Φ.Δ. Δελτα Νεστου Βιστωνίδας Ισμαρίδας και Θάσου  </t>
  </si>
  <si>
    <t xml:space="preserve">Η αύξηση του πληθυσμού του αγριόχοιρου (Sus scrofa) έχει επιπτώσεις στη βιοποικιλότητα και στη γεωργική παραγωγή. Ο αγριόχοιρος αποτελεί οπληφόρο είδος της Ελλάδας το οποίο έχει εξαπλωθεί και έχουν αυξηθεί οι πληθυσμοί του τα τελευταία χρόνια. Οι αυξανόμενοι πληθυσμοί του σε αρκετές περιοχές της χώρας  έχουν δημιουργήσει σημαντικά προβλήματα σε αγροτικές καλλιέργειες τόσο σε ορεινές-ημιορεινές περιοχές όσο και σε πεδινές περιοχές. Σύμφωνα με τα στοιχεία το ΕΛΓΑ στους Ν. Καβάλας , Ν Ξάνθης και Ν. Ροδόπης έχουν καταγραφεί 751 περιστατικά ζημιών (2011-2016) σε αγροτικές καλλιέργειες από αγριόχοιρους, με τα περισσότερα να καταγράφονται στο Ν. Ξάνθης. Οι συνολικές εκτάσεις που ζημιώθηκαν (2011-2016) ήταν 84 στρ. Ν.Καβάλας, 3.571 στρ. Ν. Ξάνθης και 2.707 στρ. Ν Ροδόπης. Οι ζημιές καταγράφηκαν στα δημοτικά διαμερίσματα Κεραμωτής, Νέας Καρυάς, Χρυσούπολης, Ερασμίου, Εύλαλου, Μαγγάνων, Αμαξάδων, Ιάσμου, Ν. Σιδηροχωρίου και Σάλπης, κυρίως σε καλλιέργειες αραβοσίτου καθώς και σε άλλα είδη καλλιεργειών. 
Επιπλέον, στην προστατευόμενη περιοχή του Δέλτα Νέστου, οι πληθυσμοί του αγριόχοιρου προκαλούν καταστροφές στο ενδιαίτημα του Κολχικού Φασιανού (Phasianus colchicus) που αποτελεί τον τελευταίο άγριο πληθυσμό του είδους στην Ευρώπη και της Αγκαθοκαλήμανα (Vanellus spinosus) ένα μεταναστευτικό πουλί που έρχεται στη χώρα μας κάθε άνοιξη. Από ολόκληρη την Ευρώπη, η Αγκαθοκαλημάνα φτιάχνει τη φωλιά της μόνο στην Ελλάδα και συγκεκριμένα στους υγροτόπους της Θράκης. 
Κατόπιν έγγραφου (υπ. αριθμ. 9023/23-7-2014) των αγροτών από την Β/Α πλευρά της Βιστωνίδας προς τον ΦΔ που αντιμετωπίζουν έντονο το πρόβλημα με τους αγριόχοιρους και το με αρ. πρωτ. 9190/0-9-2014 έγγραφο που απέστειλε ο Φ.Δ. αναφορικά με το πρόβλημα. προς τις αρμόδιες υπηρεσίες της Περιφέρειας ΑΜΘ πραγματοποιήθηκε σύσκεψη των αρμοδίων υπηρεσιών για την «Αντιμετώπιση Προβλημάτων από την Αύξηση Πληθυσμού των Αγριόχοιρων σε Περιοχές της Περιφέρειας Α.Μ.Θ.» στις 3-4-2015, στο Κέντρο Πληροφόρησης Λιμνών Βιστωνίδας – Ισμαρίδας, Πόρτο Λάγος.  Ωστόσο παρά την κατάθεση και συζήτηση διάφορων προτάσεων (π.χ. αύξηση ποσοστού αποζημιώσεων από τον ΕΛΓΑ, ένταξη διαχειριστικής δράσης σε διακρατικό πρόγραμμα κ.α.) δεν πραγματοποιήθηκε καμία ουσιαστική δράση για την αντιμετώπιση του προβλήματος. 
</t>
  </si>
  <si>
    <t>Δράσεις διαχείρισης του πληθυσμού άγριων αλόγων των Στενών Νέστου.</t>
  </si>
  <si>
    <t xml:space="preserve">Βασικός στόχος της δράσης είναι, πέρα από την καταγραφή της ηθολογίας και του αριθμού των ατόμων ή αγελών άγριων αλόγων που διαβιούν στις περιοχές που καταγράφονται τα περισσότερα κρούσματα καταστροφών στις αγροτικές καλλιέργειες (Στενά Νέστου), η λήψη διαχειριστικών μέτρων ελέγχου του πληθυσμού με απώτερο σκοπό την άμβλυνση των συγκρούσεων που προκαλούνται μεταξύ άγριας πανίδας και αγροτών. Οι διαχειριστικές δράσεις θα αφορούν εγκατάσταση ηλεκτροφόρων περιφράξεων σε αγροτικές καλλιέργειες, ελεγχόμενη δίωξη, εγκατάσταση προειδοποιητικών ανακλαστικών πινακίδων με φανούς για την αποφυγή πρόκλησης τροχαίων ατυχημάτων κ.α. </t>
  </si>
  <si>
    <t xml:space="preserve">Η παρουσία των ημιάγριων αλόγων στην περιοχή των Στενών του Νέστου αποτελεί όλο και περισσότερο σημαντικό στοιχείο έλξης τουριστών. Η προέλευση των αλόγων είναι ανθρωπογενής χωρίς να είναι εξακριβωμένη η περίοδος απελευθέρωσης τους, αλλά ούτε το τότε ιδιοκτησιακό τους καθεστώς. Υπάρχουν κάποιες ιστορίες που αναφέρονται σε αυτά, αλλά καμία από αυτές δεν έχει επαληθευτεί. Αποτέλεσμα της απελευθέρωσης των αλόγων ήταν, και είναι, η προσαρμογή του ζώου στο φυσικό περιβάλλον της περιοχής, έτσι ώστε ο πληθυσμός τους να χαρακτηρίζεται πλέον ημιάγριος ή ακόμα και άγριος. Ο αριθμός των ατόμων ή των κοπαδιών που έχουν σχηματιστεί δεν είναι γνωστός.
Η παρουσία τους και η ελεύθερη κίνησή τους όμως τα τελευταία χρόνια, έχει οδηγήσει και σε καταγραφές και αναφορές από αγρότες της περιοχής Κομνηνών Σταυρούπολης (Στενά Νέστου) για καταστροφή καλλιεργειών από επιδρομές άγριων αλόγων. Τα τελευταία 5-6 χρόνια, πιθανότατα λόγω της αύξησης του πληθυσμού, της έλλειψης τροφής κατά τους χειμερινούς μήνες αλλά και άλλων παραγόντων που δεν έχουν διερευνηθεί, τα άλογα προσεγγίζουν κατοικημένους οικισμούς, όπως στον οικισμό των Κομνηνών, και προκαλούν ζημιές στο φυτικό κεφάλαιο των κατοίκων, κυρίως σε καλλιέργειες τριφυλλιού και σιτηρών. Επιπλέον, τα άγρια άλογα διασχίζουν το οδικό δίκτυο στο δρόμο τους προς τις καλλιέργειες γεγονός που εγκυμονεί κινδύνους ειδικά κατά τη διάρκεια της νύχτας. Υπάρχει ανάγκη αξιολόγησης του είδους έτσι ώστε να αποσαφηνιστεί η φυλή στην οποία ανήκει, τα ιδιαίτερα χαρακτηριστικά του και εάν πρέπει να υπαχθεί σε ιδιαίτερο καθεστώς προστασίας, αλλά και οι δράσεις διαχείρισης του είδους. Με τα μέτρα διαχείρισης θα αντισταθμιστεί η έλλειψη αποζημίωσης των ζημιών που προκαλούνται από τα άτομα του πληθυσμού, από την αρμόδια υπηρεσία του ΕΛΓΑ αλλά και θα αντιμετωπιστεί ο δυνητικός κίνδυνος για τα διερχόμενα οχήματα στο κεντρικό δρόμο που διασχίζει τη συγκεκριμένη περιοχή από τη διέλευση των αλόγων.
</t>
  </si>
  <si>
    <t>Ψηφιακή χαρτογράφηση &amp; διαχείριση του υδρολογικού δικτύου (αρδευτικό-αποστραγγιστικό) του Εθνικού Πάρκου Υγροτόπων Αμβρακικού. Η δημιουργία ενός ψηφιακού χάρτη του υδατικού δικτίου των υγροτόπων του Εθνικού Πάρκου αποτελεί κρίσιμο διαχειριστικό εργαλείο τόσο για τη διατήρηση των λιμνοθαλασσών (1150* οικότοπου προτεραιότητας της οδηγίας 92/43/ΕΟΚ) όσο και των προστατευόμενων ειδών της ιχθυοπανίδας του γλυκού νερού όπως: Valencia letourneuxi, Pelasgus stymphalicus και Telestes pleurobipunctatus καθώς επίσης και αμφιβίων</t>
  </si>
  <si>
    <t>Μελέτη - ανάπτυξη διαχειριστικών εργαλείων</t>
  </si>
  <si>
    <t>Έκτακτο μέτρο (one-off)</t>
  </si>
  <si>
    <t>Ηπείρου</t>
  </si>
  <si>
    <t>Φορέας Διαχείρισης Αμβρακικού κόλπου - Λευκάδας</t>
  </si>
  <si>
    <t>Από τη δεκαετία του 80 οι άμεσες και έμμεσες επιπτώσεις από τη ραγδαία επέκταση των αρδευτικών και αποστραγγιστικών δικτύων στην ποιότητα των υδάτων, το χαρακτήρα των ενδιαιτημάτων και στη βιοποικιλότητα έχουν αναδειχθεί. Η βόρεια ζώνη του Αμβρακικού έχει ιδιαίτερα εκτεταμένο και πολυσχιδές αρδευτικό – αποστραγγιστικό δίκτυο, που δημιουργήθηκε σε βάθος χρόνου αλλά δυστυχώς δεν υπάρχει ούτε ψηφιακή καταγραφή του δικτύου, ούτε προδιαγραφές λειτουργίας (χρονισμός, εποχικότητα, …) με αναφορά στη λειτουργία των οικοσυστημάτων και τις επιπτώσεις στα ευαίσθητα είδη. Ενδιαφέρον παρουσιάζουν και πιθανές θετικές πλευρές αφού τα δίκτυα αυτά, διαδραματίζουν σημαντικό ρόλο στη διατήρηση μιας ιδιαίτερης βιοποικιλότητας που δυστυχώς παραμένει άγνωστη στην περιοχή μας. Σε κάθε περίπτωση τα συστήματα αυτά συνδέονται και με τη λειτουργία των λιμνοθαλασσών που αποτελούν οικότοπους προτεραιότητας.</t>
  </si>
  <si>
    <t xml:space="preserve">Kristen L. Blann , James L. Anderson, Gary R. Sands &amp; Bruce Vondracek (2009) Effects of Agricultural Drainage on Aquatic Ecosystems: A Review, Critical Reviews in Environmental Science and Technology, 39:11, 909-1001, DOI: 10.1080/10643380801977966
Aspe, Chantal &amp; Marie, Jacqué &amp; Gilles, André. (2014). Irrigation canals as tools for climate change adaptation and fish biodiversity management in Southern France. Regional Environmental Change. 10.1007/s10113-014-0695-8.
</t>
  </si>
  <si>
    <t>Μέτρα περιορισμού της παράνομης αλιείας προστατευόμενων οστράκων (πίνες) και της εμπορίας τους. Η δράση διακρίνεται στην ενημέρωση 3 βασικών κατηγοριών με διαφορετικά χαρακτηριστικά: α) τις αρμόδιες υπηρεσίες και αρχές για τον έλεγχο της παράνομης αλιείας προστατευόμενων ειδών και της εμπορίας τους, β) τους άμεσους χρήστες στους οποίους περιλαμβάνονται οι αλιείς οστράκων και οι επιχειρήσεις εμπορίας (ιχθυομάγαζα) και σίτησης (ψαροταβέρνες) και γ) οι καταναλωτές των οστράκων, είτε αυτοί αποτελούν τακτικούς/συστηματικούς, είτε περιστασιακούς/τυχαίους καταναλωτές των παρανόμως αλιευθέντων οστράκων</t>
  </si>
  <si>
    <r>
      <t xml:space="preserve">Η πίννα </t>
    </r>
    <r>
      <rPr>
        <i/>
        <sz val="11"/>
        <rFont val="Calibri"/>
        <family val="2"/>
        <charset val="161"/>
      </rPr>
      <t>Pinna nobilis</t>
    </r>
    <r>
      <rPr>
        <sz val="11"/>
        <rFont val="Calibri"/>
        <family val="2"/>
        <charset val="161"/>
      </rPr>
      <t xml:space="preserve"> είναι ένα ενδημικό δίθυρο της Μεσογείου. Απειλείται από ανθρώπινες δραστηριότητες και έχει καταχωρηθεί ως απειλούμενα και προστατευόμενα είδη σύμφωνα με την οδηγία 92/43 / ΕΟΚ. Ο οικολογικός ρόλος αυτού του είδους είναι σημαντικός, επειδή φιλτράρει και διατηρεί μεγάλες ποσότητες οργανικής ύλης από εναιώρημα αργίλου συμβάλλοντας στη διαύγεια του νερού. Επιπλέον, ως σκληρό υπόστρωμα στο μαλακό βυθό της θάλασσας, παρέχει μια επιφάνεια που μπορεί να αποικιστεί από άλλα βενθικά είδη (φυτικής και πανίδας). Οι πληθυσμοί της πίννας στην Ελλάδα έχουν μειωθεί ανησυχητικά λόγω της παράνομης αλιείας, αφού θεωρείται ως εξαίρετος μεζές στα τοπικά εστιατόρια. Παράλληλα, η περιβαλλοντική υποβάθμιση πιέζει έντονα το είδος. Τελευταία το νέο παράσιτο </t>
    </r>
    <r>
      <rPr>
        <i/>
        <sz val="11"/>
        <rFont val="Calibri"/>
        <family val="2"/>
        <charset val="161"/>
      </rPr>
      <t>Haplosporidium pinnae</t>
    </r>
    <r>
      <rPr>
        <sz val="11"/>
        <rFont val="Calibri"/>
        <family val="2"/>
        <charset val="161"/>
      </rPr>
      <t xml:space="preserve"> φαίνεται να αποτελεί μια επιπλέον μάστιγα που θέτει σε σοβαρό κίνδυνο το μέλλον του είδους στη Μεσόγειο. Δράσεις ενημέρωσης των διοικητικών υπηρεσιών (αρμοδίων για τους ελέγχους), επιχειρήσεων εστίασης, καταναλωτών και αλιέων (ερασιτεχνών και επαγγελματιών) είναι απόλυτη προτεραιότητα για των περιορισμό των πιέσεων.</t>
    </r>
  </si>
  <si>
    <r>
      <t xml:space="preserve">Basso, Lorena &amp; Vázquez-Luis, Maite &amp; Garcia-March, Jose &amp; Deudero, Salud &amp; Elvira, Alvarez Perez &amp; Vicente, Nardo &amp; Duarte, Carlos &amp; Hendriks, Iris. (2015). The Pen Shell, </t>
    </r>
    <r>
      <rPr>
        <i/>
        <sz val="11"/>
        <rFont val="Calibri"/>
        <family val="2"/>
        <charset val="161"/>
      </rPr>
      <t>Pinna nobilis</t>
    </r>
    <r>
      <rPr>
        <sz val="11"/>
        <rFont val="Calibri"/>
        <family val="2"/>
        <charset val="161"/>
      </rPr>
      <t xml:space="preserve">: A Review of Population Status and Recommended Research Priorities in the Mediterranean Sea. Advances in marine biology. 71. 109-60. 
Gaetano Catanese, Amalia Grau, Jose Maria Valencia, Jose Rafael Garcia-March, Maite Vázquez-Luis, Elvira Alvarez, Salud Deudero, Susana Darriba, María J. Carballal, Antonio Villalba (2018). </t>
    </r>
    <r>
      <rPr>
        <i/>
        <sz val="11"/>
        <rFont val="Calibri"/>
        <family val="2"/>
        <charset val="161"/>
      </rPr>
      <t>Haplosporidium pinnae</t>
    </r>
    <r>
      <rPr>
        <sz val="11"/>
        <rFont val="Calibri"/>
        <family val="2"/>
        <charset val="161"/>
      </rPr>
      <t xml:space="preserve"> sp. nov., a haplosporidan parasite associated with mass mortalities of the fan mussel, </t>
    </r>
    <r>
      <rPr>
        <i/>
        <sz val="11"/>
        <rFont val="Calibri"/>
        <family val="2"/>
        <charset val="161"/>
      </rPr>
      <t>Pinna nobilis</t>
    </r>
    <r>
      <rPr>
        <sz val="11"/>
        <rFont val="Calibri"/>
        <family val="2"/>
        <charset val="161"/>
      </rPr>
      <t>, in the Western Mediterranean Sea, Journal of Invertebrate Pathology,Volume 157 9-24</t>
    </r>
  </si>
  <si>
    <t>Προστασία και διατήρηση του οικότοπου της οδηγίας 92/43 Κοραλιογενείς ύφαλοι - τραγάνα</t>
  </si>
  <si>
    <t>Αλλαγή αλιευτικών εργαλείων για τραγάνα, 
ενημέρωση αρχών, αλιέων, αγκυροβόλια</t>
  </si>
  <si>
    <t>Georgiadis M., Papatheodorou G., Tzanatos E., Geraga M., Ramfos A., Koutsikopoulos C., Ferentinos G. 2009. Coralligene formations in the eastern Meditteranean: Morphology, distribution, mapping and relation to fisheries in the southern Aegean Sea (Greece) based on high-resolution acoustics. Journal of experimental Marine Biology and Ecology, 368: 44-58. Tzanatos E., Dimitriou E., Katselis G., Georgiadis M., Koutsikopoulos C. (2005): Composition, temporal dynamics and regional characteristics of small-scale fisheries in Greece, Fisheries Research 73, 1-2: 147-158. H ανοξική ζώνη του Αμβρακικού κόλπου: Αποτύπωση, Επιπτώσεις και Διαχείριση. Χρηματοδοτικός Μηχανισμός Ευρωπαϊκού Οικονομικού Χώρου Περιόδου 2009-2014</t>
  </si>
  <si>
    <t>Διατήρηση σε καλή κατάσταση του οικότοπου προτεραιότητας 1150* Παράκτιες Λιμνοθάλασσες-Αποκατάσταση βιοποικιλότητας</t>
  </si>
  <si>
    <t>7500 ha</t>
  </si>
  <si>
    <t>Οι λιμνοθάλασσες αποτελούν οικοτόπους προτεραιότητας, ύψιστης σημασίας τόσο για την προστατευόμενη ορνιθοπανίδα, όσο και για την ιχθυοπανίδα της ευρύτερης παράκτιας ζώνης. Παρά τον διεθνώς αναγνωρισμένο σημαντικό αλλά και εύθραυστο χαρακτήρα τους δέχονται μεγάλες πιέσεις από τη γειτνίαση αλλά και την επέκταση των ανθρωπίνων δραστηριοτήτων γύρο και μέσα σε αυτές. Τελευταία, οι αλλαγές στο μέγεθος αλλά και στη σύνθεση της αλιευτικής παραγωγής αναδεικνύουν το πρόβλημα της μείωσης της βιοποικιλότητας σε αυτά τα μεταβατικά νερά και στις λιμνοθάλασσες του Αμβρακικού. Οι προτεινόμενες δράσεις έχουν ως στόχο τη συστηματική καταγραφή της βιοποικιλότητας σε επίπεδο ιχθυοπανίδας (εκτός εμπορικής παραγωγής) που θεωρείται ένας καλός δείκτης της υγείας του οικοσυστήματος. Επίσης, την εγκατάσταση δομών και αισθητήρων για τη συστηματική παρακολούθηση της ποιότητας και κυρίως του υδάτινου ισοζυγίου των κύριων λιμνοθαλασσών του Αμβρακικού και τέλος την αλλαγή των προτύπων εκμετάλλευσης (υποδομές ιχθυοσυλληπτικών, διαμερισματοποίηση χώρων, προστασία γόνου, διαδικασία και κλίμακα εμπλουτισμών, παρακολούθηση και περιορισμός λαθραλιείας και λαθροθηρίας) με κύριο στόχο τη βιώσιμη εκμετάλλευσή τους και τη σταδιακή αποκατάσταση της βιοποικιλότητας.</t>
  </si>
  <si>
    <t>Cataudella S., Crosetti D., Massa F. (eds). Mediterranean coastal lagoons: sustainable management and interactions among aquaculture, capture fisheries and the environment Studies and Reviews. General Fisheries Commission for the Mediterranean. No 95. Rome, FAO. 2015. 278 pp. Katselis G., Moutopoulos D.K., Koutsikopoulos C., Long-term changes of fisheries landings in enclosed gulf lagoons' (Amvrakikos gulf, W. Greece). 2013. Estuarine, Coastal and Shelf Science, 131:31-40. Moutopoulos D.K., E Dimitriou, G Katselis, C Koutsikopoulos. 2017. Typology of illegal fishing in transitional waters: Fisheries infringement records from Mesolonghi-Etolikon lagoons (Ionian Sea, Greece). Ocean &amp; Coastal Management, 141: 20-28.</t>
  </si>
  <si>
    <t>800 ha</t>
  </si>
  <si>
    <t>200 ha</t>
  </si>
  <si>
    <t>Εισβολικά είδη (μπλέ καβούρι, γαρίδα aztecus)</t>
  </si>
  <si>
    <t>7500 ha, επιλεκτικές παγίδες</t>
  </si>
  <si>
    <t xml:space="preserve">Το μπλε καβούρι Callinectes sapidus είναι ένα από τα πλέον εισβολικά και γρήγορα εξαπλούμενα είδη στα ελληνικά νερά. Τα τελευταία χρόνια αναφέρονται σοβαρές επιπτώσεις στην αλιεία στις παράκτιες. Ο περίπλοκος κύκλος ζωής του και οι πληθυσμιακές του εκρήξεις αποτελούν απειλή για τη βιοποικιλότητα σε προστατευόμενα οικοσυστήματα όπως τα δέλτα των ποταμών και οι λιμνοθάλασσες.
Η γαρίδα του Ατλαντικού Farfantepenaeus aztecus έχει αναφερθεί για πρώτη φορά την περίοδο 2009-2010 στη νοτιοανατολική ακτή της Τουρκίας και έχει επιβεβαιωθεί πλέον στη Μεσόγειο, όπου φαίνεται να εξαπλώνεται γρήγορα και να απειλεί τα αποθέματα του ντόπιου είδους Melicertus kerathurus (είδος ιδιαίτερης σημασίας στον Αμβρακικό). Στην περιοχή του Ιονίου φαίνεται να είναι πλέον κοινή και σποραδικά συναντάται και στον Αμβρακικό.
</t>
  </si>
  <si>
    <t xml:space="preserve">Costas PERDIKARIS , Evangelos KONSTANTINIDIS , Evangelia GOUVA ,
Anna ERGOLAVOU , Dimitris KLAOUDATOS , Cosmas NATHANAILIDES ,Ioannis PASCHOS (2016). Occurrence of the Invasive Crab Species Callinectes sapidus Rathbun,
1896, in NW Greece. Walailak J Sci &amp; Tech, 13(7): 503-510.
Katselis G.and Koutsikopoulos C. (2017). The Establishment of Blue Crab Callinectes sapidus Rathbun, 1896 in the Lagoon Pogonitsa (Amvrakikos Gulf, Western Greece). Trends in Fisheries and Aquatic Animal Health, 299-306
KAPIRIS, K. &amp; C. APOSTOLIDIS, 2014. Farfantepenaeus aztecus: a new alien decapod in the Ionian Sea, p. 209. In Kapiris K. et al., 2014. New Mediterranean marine biodiversity records (April 2014). Mediterranean Marine Science, 15: 198-212.
</t>
  </si>
  <si>
    <t>Εισβολικά είδη (μπλέ καβούρι,γαρίδα aztecus)</t>
  </si>
  <si>
    <t>800 ha, επιλεκτικές παγίδες</t>
  </si>
  <si>
    <t>200 ha, επιλεκτικές παγίδες</t>
  </si>
  <si>
    <t>Μέτρο περιορισμού των αλληλεπιδράσεων / επιπτώσεων  στα θαλάσσια θηλαστικά: Ρινοδέλφινο &amp; Μεσογειακή Φώκια και θαλάσσια ερπετά: Καρέττα καρέττα (όλα τους είδη του Παραρτήματος ΙΙ της Οδηγίας 92/43/ΕΚ) από την ασκούμενη αλιευτική και οστρακοκαλλιεργητική δραστηριότητα. Το μέτρο αφορά την υιοθέτηση νέων / καινοτόμων αλιευτικών εργαλείων &amp; αλιευτικών πρακτικών (τοποθέτηση προστατευτικών πλεγμάτων στις οστρακοκαλλιέργειες, τροποποίηση διχτυών ώστε να γίνονται αντιληπτά από τα προστατευόμενα είδη κ.α.) και όχι απλά την αποζημίωση των αλιέων για τις ζημιές που υφίστανται από την παρουσία των θαλάσσιων προστατευόμενων ειδών. Με αυτό τον τρόπο επιδιώκεται η μακρόχρονη προστασία των ειδών και ο μόνιμος περιορισμός των επιπτώσεων της αλιευτικής δραστηριότητας σε αυτά.</t>
  </si>
  <si>
    <t>Περιορισμός τραυματισμός / θανατώσεων θαλάσσιων προστατευόμενων ειδών</t>
  </si>
  <si>
    <t>18.443 ha</t>
  </si>
  <si>
    <t>Φορέας Διαχείρισης Αμβρακικού κόλπου - Λευκάδας /Κατά τόπους τμήματα αλιείας</t>
  </si>
  <si>
    <t>Την τελευταία εικοσαετία, ο πληθυσμός των δελφινιών και των θαλάσσιων θηλαστικών γενικότερα φαίνεται να έχει μειωθεί σημαντικά στην παράκτια ζώνη του Ιονίου και ιδιαίτερα στο εσωτερικό αρχιπέλαγος. Σε αντίθεση, ο πληθυσμός των δελφινιών στον Αμβρακικό παραμένει σταθερός γύρο στα 150 άτομα που φαίνεται να έχουν περιορισμένη επικοινωνία με το Ιόνιο. Η ζημιά στα αλιευτικά εργαλεία αλλά και στην παραγωγή, ως συνέπεια της θήρευσης δελφινιών είναι ιδιαίτερα συχνή στο εσωτερικό αρχιπέλαγος του Ιονίου και στον Αμβρακικό κόλπο. Τα δελφίνια δεν είναι τα μόνα ζώα που ευθύνονταν για ζημιές στα αλιευτικά εργαλεία. Οι θαλάσσιες χελώνες και οι φώκιες , που απειλούνται με εξαφάνιση στην περιοχή, προκαλούν επίσης ζημιές. Οι χελώνες επίσης περιορίζουν και την ανάπτυξη της οστρακοκαλλιέργειας στον Αμβρακικό, με τους λίγους πλέον μυδοκαλλιεργητές να αποζητούν αποδοτικά μέτρα προφύλαξης. Οι έντονες αυτές αλληλεπιδράσεις συμβαίνουν σε μια περιοχή όπου η μικρή παράκτια αλιεία έχει έντονο κοινωνικό, οικονομικό και πολιτισμικό αποτύπωμα. Συνεπώς, πρωτοβουλίες ενημέρωσης, δικτύωσης και περιορισμού των προβλημάτων θα συμβάλλουν στην σταθεροποίηση του πληθυσμού των προστατευόμενων ειδών αλλά και των αλιέων που φαίνεται να φθίνουν παράλληλα.</t>
  </si>
  <si>
    <t xml:space="preserve">Bearzi G., Politi E., Agazzi S., Azzellino A. 2006. Prey depletion caused by overfishing and the decline of marine megafauna in eastern Ionian Sea coastal waters (central Mediterranean). Biological Conservation 127(4):373-382.
Gonzalvo J., Giovos I., Moutopoulos D.K. 2014. Fishermen’s perception on the sustainability of small-scale fisheries and dolphin–fisheries interactions in two increasingly fragile coastal ecosystems in western Greece. Aquatic Conservation: Marine and Freshwater Ecosystems 25(1):91-106. DOI: 10.1002/aqc.2444
</t>
  </si>
  <si>
    <t>40.142 ha</t>
  </si>
  <si>
    <t>70.446 ha</t>
  </si>
  <si>
    <t>Ιόνιοι νήσοι</t>
  </si>
  <si>
    <t>Εφαρμογή προγραμμάτων φύλαξης από το προσωπικό του ΦΔ</t>
  </si>
  <si>
    <t>Φορέας Διαχείρισης Εθνικού Πάρκου Δάσους Δαδιάς - Λευκίμης - Σουφλίου</t>
  </si>
  <si>
    <t xml:space="preserve">Οι νέες περιοχές Natura 2000 που έχουν περιέλθει στην ευθύνη των ΦΔ με τον Ν. 4519/2018 δεν διαθέτουν ένα ενιαίο σχέδιο φύλαξης. Θα πρέπει να συνταχθεί λαμβάνοντας υπόψην στοιχεία και καταγραφές από άλλες αρμόδιες υπηρεσίες όπως η Δασική Υπηρεσία, η Πυροσβεστική, η Αστυνομία  των ευρύτερων διοικητικών ορίων στις οποίες βρίσκονται οι νέες περιοχές Natura 2000. Το προσωπικό των ΦΔ θα πρέπει πλέον, λόγω  αρμοδιότητας, να κινείται σε μια πολύ μεγαλύτερη περιοχή ευθύνης, συγκριτικά με την προηγούμενη, του Ν. 4519/2018 περίοδο, και θα πρέπει να είναι σε θέση να αναγνωρίσει σε σύντομο χρονικό διάστημα τις ιδιαιτερότητες των νέων περιοχών, τους κινδύνους που υπάρχουν και μπορεί να προκαλέσουν παραβιάσεις της περιβαλλοντικής νομοθεσίας, τις ανθρώπινες δραστηριότητες που πραγματοποιούνται στις περιοχές αυτές. Σε αυτό το σκοπό θα βοηθήσει η σύνταξη ενός νέου σχεδίου φύλαξης – επόπτευσης στο οποίο θα προτείνεται ο τρόπος με τον οποίον θα γίνεται η φύλαξη στην περιοχή ευθύνης, τα μέσα που θα χρησιμοποιούνται καθώς επίσης και αναφορά στα διαφορετικά χαρακτηριστικά των προστατευόμενων περιοχών ώστε το προσωπικό φύλαξης να είναι σε θέση να αντιμετωπίζει κάθε περιστατικό αυθαιρεσίας ή παράνομες ενέργειες. </t>
  </si>
  <si>
    <t>Αναφορές φύλαξης ΦΔ (Αδημοσίευτα στοιχεία)</t>
  </si>
  <si>
    <t>Σύνταξη Μελέτης και Κατασκευή έργου σήμανσης μονοπατιού Δαδιά – Κατραντζήδες – Τρεις Βρύσες</t>
  </si>
  <si>
    <t xml:space="preserve">Έκτακτο/ One off </t>
  </si>
  <si>
    <t>Προτείνεται η σήμανση μονοπατιού το οποίο ξεκινά από το δασικό κτίριο στην θέση «Τσάμι» του οικισμού Δαδιάς περνάει από τον χώρο αναψυχής «Κατραντζήδων» και καταλήγει στη θέση «Τρεις Βρύσες» όπου βρίσκονται εγκαταστάσεις του Δασαρχείου Σουφλίου. Το συνολικό μήκος του μονοπατιού είναι περίπου 20 km. Το μονοπάτι διασχίζει σημεία του Εθνικού Πάρκου, αλλά και εκτός αυτού προς την Ειδική Ζώνη Διατήρησης «ΕΖΔ» με κωδικό GR 1110003 «Τρεις Βρύσες» τα οποία έχουν σημαντικές φυσικές ομορφιές και χαρακτηρίζουν τις ιδιαιτερότητες της περιοχής αυτής. Επιπλέον, τμήματα του μονοπατιού αυτού συνέδεαν παλιούς οικισμούς της περιοχής.
	Προβλέπεται τοποθέτηση πινακίδων κατεύθυνσης κατά μήκος του συγκεκριμένου μονοπατιού σε σημεία όπου υπάρχει έντονη αλλαγή της κατεύθυνσης του και για να πληροφορείται ο περιπατητής για την θέση στην οποία βρίσκεται. Επιπλέον θα πραγματοποιηθεί σήμανση με την χρήση πινακιδίων από πλαστικό ανακλαστικό, χρωματιστό υλικό.
	Η υλοποίηση του προτεινόμενου έργου θα διασφαλίσει τη λειτουργία και τη διαχείριση της περιοχής αρμοδιότητας του Φορέα Διαχείρισης και την ανάδειξη του Εθνικού Πάρκου Δαδιάς – Λευκίμης – Σουφλίου σύμφωνα με τα οριζόμενα στον Ν. 4519/2018, συμβάλλοντας ειδικότερα:
- Στην οργάνωση και λειτουργία της προστατευόμενης περιοχής.
- Στη λειτουργία μίας συγκεκριμένης δομής διαχείρισης που εξασφαλίζει την παρακολούθηση, την προστασία, τη διατήρηση και την ανάδειξη των αξιών του βιοτόπου.
- Στη διάδοση στο επιστημονικό και ευρύ κοινό των αξιών του οικοσυστήματος της περιοχής.
- Στην ενεργοποίηση των συλλογικών φορέων, των τοπικών αρχών, των εκπαιδευτικών ιδρυμάτων, των σχολείων, της περιοχής στην προστασία, διατήρηση και ανάδειξη του οικοσυστήματος.
Ωφελούμενοι από τα αποτελέσματα του έργου θα είναι αφενός οι κάτοικοι της ευρύτερης περιοχής και αφετέρου το ευρύ κοινό ως επισκέπτες αλλά και ως ερευνητές. 
	Το έργο αυτό θα προσφέρει στην περιοχή, καθώς θα διευκολυνθεί η πρόσβαση των επισκεπτών και περιπατητών στο εθνικό πάρκο και σε άλλα σημεία από τα ήδη υπάρχοντα, θα συμβάλει στην γνωριμία του ανθρώπου με το δάσος και τις ομορφιές που αυτό προσφέρει, στην αγάπη του για αυτό αλλά και στην προστασία του. Η επιπλέον ανάδειξη της περιοχής, μέσα από τα μονοπάτια αυτά προς το ευρύ κοινό, σε συνδυασμό με τον βιότοπο των γυπών και αρπακτικών θα συμβάλλουν στην οικονομική ανάπτυξη της περιοχής, καθώς θα μπορούν περισσότεροι επισκέπτες να το επισκεφθούν και να μείνουν περισσότερη ώρα στην περιοχή.</t>
  </si>
  <si>
    <t>Σήμανση στις έξι περιοχές Natura ευθύνης του Φορέα Διαχείρισης Δαδιάς εκτός Εθνικού Πάρκου Δαδιάς</t>
  </si>
  <si>
    <t>Στις έξι περιοχές Νatura 2000 ευθύνης του Φορέα Διαχείρισης Δαδιάς που βρίσκονται εκτός των ορίων του Εθνικού πάρκου Δαδιάς, δεν υπάρχει καμία σήμανση σχετική με την οριοθέτηση τους ώστε τόσο ο ντόπιος κάτοικος όσο και ο κάθε επισκέπτης να γνωρίζει ότι κινείται και βρίσκεται μέσα σε προστατευόμενη περιοχή. Για το  λόγο αυτό και επειδή οι περιοχές αυτές βρίσκονται πλέον και υπό την ευθύνη του Φορέα Διαχείρισης Δαδιάς, προτείνεται να τοποθετηθούν ενημερωτικές πινακίδες τύπου κιόσκι, πινακίδες σήμανσης μικρότερες σε μέγεθος και μικρές ενημερωτικές πινακίδες σε σημεία ενδιαφέροντος από άποψη βιοποικιλότητας και παρατήρησης σημαντικών ειδών. Τα σημεία στα οποία θα τοποθετηθούν οι ενημερωτικές πινακίδες και οι πινακίδες σήμανσης θα είναι ανάλογες με τις πινακίδες που έχουν ήδη τοποθετηθεί στα όρια του Εθνικού Πάρκου Δαδιάς. Παράλληλα, θα πραγματοποιηθούν και ανάλογες επεμβάσεις στη δασική βλάστηση (δασοκομικοί χειρισμοί) για να διευκολυνθεί η τοποθέτηση τους μέσα στο δάσος και στα σημεία ενδιαφέροντος.</t>
  </si>
  <si>
    <t>Ιδρυση Κέντρου ενημέρωσης σε υφιστάμενο κτίριο στον οικισμό Καστανιές στο πλαίσιο διεύρυνσης της περιοχής ευθύνης του Φορέα Διαχείρισης Δαδιάς</t>
  </si>
  <si>
    <t>Προτείνεται η ίδρυση Κέντρου Πληροφόρησης στον οικισμό Καστανεών Δήμου Ορεστιάδος το οποίο θα παρέχει πληροφορίες, περιβαλλοντικά - κοινωνικά στοιχεία για τους δήμους Διδυμοτείχου και Ορεστιάδος. Μέσω του νέου Κέντρου Πληροφόρησης θα προβάλλονται οι δράσεις του ΦΔ στο βόρειο τμήμα του νομού. Η ανάγκη ίδρυσης του νέου Κέντρου Πληροφόρησης προκύπτει από το γεγονός ότι δεν υπάρχει ανάλογη υποδομή προς το Βόρειο τμήμα του Ν. Έβρου. Το Κέντρο Πληροφόρησης της περιοχής θα απευθύνεται σε επισκέπτες των δύο γειτονικών κρατών (Βουλγαρία - Τουρκία). Σημείο εκκίνησης προσωπικού για φύλαξη και επιστημονική παρακολούθηση. Ενίσχυση της εξωστρέφειας του ΓΦΔ</t>
  </si>
  <si>
    <t xml:space="preserve">Υπηρεσίες έρευνας, προστασίας και ανάδειξης απολιθωμένων κορμών στην περιοχή Λευκίμης Έβρου </t>
  </si>
  <si>
    <t>Εκπόνηση γεωφυσικής έρευνας σε περιοχές του Δάσους Δαδιάς-Λευκίμης-Σουφλίου που θα έχει στόχο τον εντοπισμό θαμμένων απολιθωμένων κορμών. Θα εφαρμοστούν ηλεκτρομαγνητική μέθοδος ραντάρ, γεωηλεκτρικές τομογραφίες. Ανασκαφές απολιθωμένων κορμών. Εργασίες ανάδειξης και προβολής των απολιθωμένων κορμών και της γύρω περιοχής.</t>
  </si>
  <si>
    <t>Βελιντζέλος, 2012 - Βαργεμέζης 2012 - Πρόταση γεωφυσικής έρευνας για τον εντοπισμό θαμμένων απολιθωμένων κορμών (Αδημοσίευτη αναφορά)</t>
  </si>
  <si>
    <t>Εφαρμογή προγραμμάτων φύλαξης σε όλη την περιοχή ευθύνης του Φορέα Διαχείρισης Δαδιάς, σε συνεργασία με προσωπικό άλλων αρμόδιων υπηρεσιών ( Δασική Υπηρεσία, Πυροσβεστική, Αστυνομία)</t>
  </si>
  <si>
    <t>Φορέας Διαχείρισης Εθνικού Πάρκου Δάσους Δαδιάς - Λευκίμης - Σουφλίου - Συναρμόδιοι φορείς</t>
  </si>
  <si>
    <t>Στις αρμοδιότητες των ΦΔ (άρθρο 4 του Ν. 4519/2018) περιλαμβάνεται: «ιε) η επικουρία των αρμόδιων διοικητικών και δικαστικών αρχών στον έλεγχο της εφαρμογής της περιβαλλοντικής νομοθεσίας, της νομοθεσίας για τα δάση, την αλιεία και τη θήρα, καθώς και των περιβαλλοντικών και πολεοδομικών όρων που ισχύουν για έργα ή δραστηριότητες που πραγματοποιούνται στις περιοχές ευθύνης... Επίσης, οι ΦΔΠΠ μπορεί να θέτουν στη διάθεση των αρμόδιων αρχών τα αναγκαία μέσα και το προσωπικό που απαιτούνται για την εκτέλεση αποφάσεων με τις οποίες επιβάλλονται κυρώσεις ή άλλα μέτρα προστασίας της περιοχής» και «κ) η συνεργασία με όλες τις αρμόδιες υπηρεσίες (Αστυνομία, Πυροσβεστική, δασικές και λιμενικές αρχές) και η πραγματοποίηση κοινών περιπόλων με δασικές και λιμενικές αρχές εντός των ορίων των περιοχών ευθύνης τους». Το προσωπικό των Φ.Δ. δεν διαθέτει ανακριτικά καθήκοντα με αποτέλεσμα όταν βρίσκεται στο πεδίο για εργασίες φύλαξης και εντοπίζει κάποια ή κάποιες παραβιάσεις της περιβαλλοντικής νομοθεσίας (παράνομη υλοτομία, παράνομο κυνήγι, εκχερσώσεις δασικής βλάστησης, απορρίμματα) δεν είναι σε θέση να λειτουργήσει άμεσα και να καταγράψει αποτελεσματικά το κάθε περιστατικό. Λόγω έλλειψης ανακριτικών καθηκόντων οι εργαζόμενοι στους Φ.Δ., όταν εντοπίσουν και καταγράψουν κάποιο παράνομο περιστατικό, είναι αναγκασμένοι να ειδοποιήσουν άλλες αρμόδιες υπηρεσίες (Δασική Υπηρεσία, Πυροσβεστική Υπηρεσία, Αστυνομία, Θηροφυλακή) με αποτέλεσμα να μην μπορεί να αντιμετωπιστεί έγκαιρα, καθώς ο χρόνος που θα μεσολαβήσει από την ειδοποίηση μέχρι την επί τόπου αυτοψία από τις άλλες υπηρεσίες είναι ικανός ώστε να απομακρυνθεί ο υπεύθυνος μια παράνομης πράξης. Ή έλλειψη επαρκούς προσωπικού άλλων υπηρεσιών όπως οι Δασικές υπηρεσίες  έχει ως αποτέλεσμα πολλά σημεία των νέων περιοχών natura 2000, που έχουν περιέλθει στην αρμοδιότητα των Φ.Δ., να μην φυλάσσονται επαρκώς και συστηματικά. Η έλλειψη αυτή μπορεί να καλυφθεί με το προσωπικό φύλαξης των ΦΔ, είτε με την παροχή οχήματος είτε με την παροχή ατόμων για φύλαξη από κοινού σε επιπλέον σημεία των περιοχών ευθύνης. Είναι ιδιαίτερα σημαντικό να αυξηθούν οι περιπολίες φύλαξης και να υπάρξει συνεργασία μεταξύ του ΦΔ και των άλλων υπηρεσιών, γιατί αυξάνονται σε μεγάλο βαθμό οι περιοχές ευθύνης των Φ.Δ.</t>
  </si>
  <si>
    <t>Αναφορές φύλαξης ΦΔ - Αναφορές φύλαξης Δασικής Υπηρεσίας - Συναρμόδιων φορέων</t>
  </si>
  <si>
    <t>Έργα ερμηνείας περιβάλλοντος &amp; υποδομών (πύλες εισόδου, σήμανση ορίων ζωνών και σπάνιων τύπων οικοτόπων, πινακίδες πληροφόρησης, εκδόσεις βιβλίων και αφισών, έντυπο ενημερωτικό υλικό)</t>
  </si>
  <si>
    <t>Αφορά τη σήμανση με διαφόρου τύπου πινακίδες (επεξηγηματικές, πληροφόρησης, περιορισμών) επιμέρους ευαίσθητων περιοχών του Εθνικού Πάρκου (ΕΠ) και των εποπτευόμενων περιοχών Natura.  Εστιάζει στην κάλυψη της αναγκαιότητας τοποθέτησης διαφόρων ενημερωτικών πινακίδων στην περιοχή του ΕΠ, προτείνει το είδος, τη  θέση και το περιεχόμενο αυτών. Επίσης, περιλαμβάνονται τα προτεινόμενα υλικά, η προμέτρηση και ο προϋπολογισμός του κόστους κατασκευής και τοποθέτησής.</t>
  </si>
  <si>
    <t>Ειδικό διαχειριστικό σχέδιο ζώνης Α΄ του Εθνικού Πάρκου "Δαδιάς - Λευκίμης - Σουφλίου", Δ/νση Δασών Ν. Έβρου, Αλεξ/πολη 2016</t>
  </si>
  <si>
    <t xml:space="preserve">Κατασκευή δικτύου μονοπατιών για τη συνένωση περιοχών Natura </t>
  </si>
  <si>
    <t>Προτείνεται η κατασκευή  δικτύου μονοπατιών που θα συνδέει τις διάφορες περιοχές Natura της περιοχής ευθύνης του Φορέα Διαχείρισης Δαδιάς</t>
  </si>
  <si>
    <t>Ειδικό διαχειριστικό σχέδιο ζώνης Α΄ του Εθνικού Πάρκου "Δαδιάς - Λευκίμης - Σουφλίου", Δ/νση Δασών Ν. Έβρου, Αλεξ/πολη 2017</t>
  </si>
  <si>
    <t>Ενημερωτικές συναντήσεις με χρήστες των εποπτευόμενων περιοχών και ομάδες στόχους (κτηνοτρόφους, αγρότες, κυνηγούς)</t>
  </si>
  <si>
    <t xml:space="preserve">επαναλαμβανόμενη </t>
  </si>
  <si>
    <t>Με στόχο την αποτελεσματική προσστασία των περιοχών Natura είναι απαραίτητη η ενεργός συμμετοχή της τοπικής κοινωνίας και των χρηστών αυτών των περιοχών. Μέσα από την εστιασμένη ενημέρωση - ευαισθητοποίηση της τοπικής κοινωνίας αναμένεται η βελτίωση της αντίληψης και συμπεριφοράς αυτών απέναντι στην διατήρηση του φυσικού  περιβάλλοντος.</t>
  </si>
  <si>
    <t>Ειδικό διαχειριστικό σχέδιο ζώνης Α΄ του Εθνικού Πάρκου "Δαδιάς - Λευκίμης - Σουφλίου", Δ/νση Δασών Ν. Έβρου, Αλεξ/πολη 2018</t>
  </si>
  <si>
    <t>Μελέτες για την αξιολόγηση και χαρτογράφηση της κατάστασης στοιχείων της πολιτιστικής και φυσικής κληρονομιάς (μεγαλιθικοί τάφοι, κλαδονομούμενα δρυοδάση)</t>
  </si>
  <si>
    <t>Η ανθρώπινη παρουσία στην περιοχή της Θράκης για πολλές χιλιετίες έχει αφήσει ανεξίτηλα στοιχεία πολιτιστικής κληρονομίας διάσπαρτα σε όλην την περιοχή ευθύνης του Φορέα Διαχείρισης. Προτείνεται η υλοποίηση μελετών καταγραφής των περιοχών αρχαιολογικού και ιστορικού ενδιαφέροντος.</t>
  </si>
  <si>
    <t>Ειδικό διαχειριστικό σχέδιο ζώνης Α΄ του Εθνικού Πάρκου "Δαδιάς - Λευκίμης - Σουφλίου", Δ/νση Δασών Ν. Έβρου, Αλεξ/πολη 2019</t>
  </si>
  <si>
    <t>Ανάδειξη της αξίας των παρόχθιων δασών</t>
  </si>
  <si>
    <t xml:space="preserve">Περιλαμβάνει δράσεις προώθησης και διάχυσης της οικολογικής αξίας των 100 πιο σημαντικών παρόχθιων δασών στις υπηρεσίες και τους φορείς που είναι υπεύθυνοι για τη διαχείρισή τους, όπως δημιουργία «γεω-βάσης» που θα συγκεντρώνει όλη τη διαθέσιμη πληροφορία, δεδομένα από την έρευνα πεδίου και θα αναδεικνύει τις υπηρεσίες που προσφέρουν τα πιο σημαντικά παρόχθια δάση της χώρας. Διάχυση της πληροφορίας στην περιφέρεια Ανατολικής Μακεδονίας και Θράκης για την παρουσία, την αξία και τις ειδικές τοπικές πιέσεις που υφίστανται τα σημαντικά παρόχθια δάση που βρίσκονται στην περιοχή. Προώθηση σχεδιασμού ενός πλαισίου ρύθμισης των δραστηριοτήτων που λαμβάνουν χώρα στα κατά περιφέρεια παρόχθια δάση και η προώθηση συμπερίληψής τους, όπως θα έχουν οριοθετηθεί και χαρτογραφηθεί, σε τοπικά χωροταξικά σχέδια, προκειμένου να διασφαλιστεί η προστασία τους απέναντι στην απειλή της αλλαγής καλύψεων γης. 
Επίσης θα περιλαμβάνεται ενημερωτική εκστρατεία με δημιουργία εποπτικού υλικού (πχ αφίσα, bingo ειδών, σποτ, διαδρομές κα), on-line εκπαιδευτικό υλικό και πρόγραμμα «υιοθεσίας» παραποτάμιων δασών από τοπικές ομάδες πολιτών, σχολεία ή «ερευνητές», εκδηλώσεις ευαισθητοποίησης, εκπαιδευτικά σεμινάρια και παρουσιάσεις σε σχολεία. Επίσης συμπεριλαμβάνονται δράσεις ενημέρωσης της επιστημονικής κοινότητας.
</t>
  </si>
  <si>
    <t>* Report on the main results of the surveillance under article 11 for annex I habitat types (Annex D) 
*Δημόπουλος Π., Καλλιμάνης Α., Ξυστράκης Φ., Πανίτσα Μ., Ι. Τσιριπίδης &amp; Ε. Παππάς 2015. Παραδοτέο Γ13. Επικαιροποιημένη έκδοση του παραδοτέου Β8 «Πρόταση Στόχων Διατήρησης (Conservation Objectives) για κάθε τύπο οικοτόπου του Παραρτήματος Ι, για κάθε ΤΚΣ ή ομάδα ΤΚΣ. Υπ. Περιβάλλοντος και Ενέργειας, ΟΙΚΟΜ ΕΠΕ – Ε. ΑΛΕΞΑΝΔΡΟΠΟΥΛΟΥ – Α. ΓΛΑΒΑΣ, Αθήνα, 51 σελ
* Δημόπουλος Π., Bergmeier Ε., et al. 2012. Οδηγός αναγνώρισης και ερμηνείας δασικών τύπων οικοτόπων στην Ελλάδα. Πανεπιστήμιο Δυτικής Ελλάδας.
* Zogaris, S., Y. Chatzinikolaou, and P. Dimopoulis. 2009. Assessing environmental degradation of montane riparian zones in Greece. Journal of Environmental Biology. 30 (5): 719-726.
* Σ. Ζόγκαρης, Β. Χατζηρβασάνης, Α.Ν. Οικονόμου, Γ. Χατζηνικολάου, Σ. Γιακουμή, Π. Δημόπουλος. 2007. Παρόχθιες Ζώνες στην Ελλάδα, Προστατεύοντας τις παραποτάμιες οάσεις ζωής, Ειδική Έκδοση ΕΛ.ΚΕ.Θ.Ε., Πρόγραμμα Interreg ΙΙΙC Sud, “RIPIDURABLE”.
* Zogaris St., Markogiann, Vas., Cevher Özeren S., Dimitriou E. (2015). Assessment of Riparian zone and river Island conditions in a Trans-boundary greenbelt: The Evros/Meriç river (Greece-Turkey). Fresenius Environmental Bulletin, Vol. 24 – No 1b.</t>
  </si>
  <si>
    <t>Πληθυσμιακές εκτιμήσεις λύκου (Canis lupus,) με τη χρήση βιοδηλωτικών ενδείξεων και γενετικής ανάλυσης και διερεύνηση τροφικών συνηθειών του είδους  στην περιοχή ευθύνης του Φορέα Διαχείρισης. Το μέτρο αφορά στην εφαρμογή μεθόδων καταμέτρησης δημογραφικών παραμέτρων του είδους για την παρακολούθηση της κατάστασης διατήρησης του είδους και την επίδραση στο κτηνοτροφικό κεφάλαιο και τα είδη άγριων οπληφόρων</t>
  </si>
  <si>
    <t xml:space="preserve">Η παράνομη χρήση δηλητηριασμένων δολωμάτων στην περιοχή ευθύνης του ΦΔ είναι μία από τις σημαντικότερες απειλές για τα προστατευόμενα αρπακτικά πουλιά που εντοπίζονται στην περιοχή. Καθώς στις περισσότερες περιπτώσεις έχει διαπιστωθεί ότι τα δηλητηριασμένα δολώματα στοχεύουν στην εξόντωση λύκων μετά από επιθέσεις στο ζωικό κεφάλαιο, η λήψη κατάλληλων μέτρων για την αποτροπή του φαινομένου απαιτεί πρωτίστως τη βελτίωση της γνώσης μας σχετικά με τους πληθυσμούς λύκου που εντοπίζονται στην περιοχή. Η παρακολούθηση του πληθυσμού θα πρέπει να επαναλαμβάνεται  ανά εξαετία έτσι ώστε να επικαιροποιούνται τα δεδομένα και να καταγράφονται οι διακυμάνσεις του.
Το μέτρο θα συμβάλει: α) στην πληθυσμιακή εκτίμηση του λύκου στην περιοχή ευθύνης του ΦΔ, β) την παρακολούθηση της κατάστασης διατήρησης του είδους, γ) την εκτίμηση του ποσοστού υβριδισμού με σκύλους, δ) την παρακολούθηση των στόχων διατήρησης ανά εξαετή αναφορά , ε) την εκτίμηση του βαθμού συσχετισμού των επιπέδων απώλειας κτηνοτροφικού κεφαλαίου με τα πληθυσμιακά επίπεδα σε συνδυασμό με άλλες παραμέτρους και τον σχεδιασμό δράσεων αντιμετώπισης της σύγκρουσης  στ) την επίδραση του λύκου στα  άγρια οπληφόρα είδη θηλαστικών (ζαρκάδι, ελάφι, αγριόχοιρο) 
Περιλαμβάνει την συλλογή  και εξαγωγή  γενετικού υλικού με μη επεμβατικές διαδικασίες (μέσω συλλογής περιττωμάτων) σε εποχιακή βάση και συχνότητα από το μόνιμο και εποχιακό προσωπικό του φορέα διαχείρισης με την αρωγή ειδικών επιστημόνων για την εκπαίδευση του προσωπικού και τον σχεδιασμό της έρευνας. Η απομόνωση και ανάλυση του γενετικού υλικού θα γίνεται σε εργαστήρια γενετικής (εξωτερική βοήθεια) και οι πληθυσμιακές εκτιμήσεις με τη μέθοδο capture -mark-recapture. Επιπλέον τα δεδομένα χωρικής κατανομής των βιοδηλωτικών ενδείξεων (περιττώματα, μαρκαρίσματα) μπορούν συμπληρωματικά να χρησιμοποιηθούν  για την εκτίμηση του αριθμού των αγελών λύκου σε μια περιοχή. 
Το κόστος για μια επανάληψη της μεθόδου ανά  1000 τετ.χλμ έκτασης  (μονάδα αναφοράς)  απαιτεί διενέργεια 10km transects ανά 100 τετ.χλμ (βλ. βιβλιογραφία) και περιλαμβάνει δαπάνες μετακινήσεων προσωπικού (3500), αμοιβές εποχιακού προσωπικού  για την συλλογή περιττωμάτων και βιοδηλωτικών ενδείξεων (120 ανθρωπομέρες Χ 150 ευρώ μεικτό κόστος = 18000 για 6 επαναλήψεις),  αναλώσιμα συλλογής υλικού  και αποθήκευσης δειγμάτων (1000) , αμοιβές εργαστηρίου γενετικής ανάλυσης (150 δείγματα  Χ 90= 13500), τροφική ανάλυση περιττωμάτων (150 δείγματα Χ40= 6000)- Σύνολο:  42.000 ευρώ/1000 τετ.χλμ
Το κόστος του συντονισμού, επιστημονικής επιμέλειας, εκπαίδευσης προσωπικού, στατιστικής επεξεργασίας δεδομένων και συγγραφής ειδικών εκθέσεων αναφοράς εκτιμάται ανά περίοδο αναφοράς για κάθε περίοδο αναφοράς σε : 60 ανθρωπομέρες Χ 250 μεικτό κόστος = 15.000 ευρώ .
</t>
  </si>
  <si>
    <t>Σχεδιασμός δασοκομικών χειρισμών για την προσαρμογή του δάσους στην κλιματική αλλαγή και υιοθέτηση μέτρων που αυξάνουν τη δέσμευση άνθρακα από το δασικό οικοσύστημα</t>
  </si>
  <si>
    <t>Η κλιματική αλλαγή αναμένεται να επιτείνει την ένταση των ακραίων καιρικών φαινομένων. Οι επιπτώσεις της κλιματικής αλλαγής στα δάση μπορεί να είναι μεταβολές στην παραγωγικότητα, επηρεασμός της βιοποικιλότητας με την εξαφάνιση, την αντικατάσταση και συνεπώς την μεταβολή στη σύνθεση (μεταβολές στη δομή με επίδραση στην μείωση της συγκόμωσης, κλπ), των δασικών ειδών και των οικοσυστημάτων που σχηματίζουν. Η μεταβολή στην χωρική και χρονική κατανομή των βροχοπτώσεων θα επηρεάσει την επιφανειακή απορροή, την εξατμισιοδιαπνοής, την διαθεσιμότητας του νερού με άμεσες επιπτώσεις στην υποβάθμιση του προστατευτικού ρόλου των δασών (ως προς την διάβρωση του εδάφους, τις πλημμύρες, τους δυνατούς ανέμους, κλπ) καθώς θα επιδράσει στη συχνότητα και την ένταση των πλημμυρών. Από την άλλη, τα δάση είναι πιθανό να βρεθούν ακόμη περισσότερο εκτεθειμένα σε ακραία φαινόμενα (όπως δασικές πυρκαγιές, ξηρασία, επιδημίες παθογόνων οργανισμών). α) Ενέργειες για την αύξηση της συγκράτησης του
εδαφικού/υπόγειου νερού
-Μείωση της ταχύτητας επιφανειακής απορροής
-Διατήρηση πλούσιου δασικού τάπητα
-Ευνόηση δασοπονικών ειδών με ισχυρό πασσαλώδες ριζικό σύστημα
-Δημιουργία μικροφραγμάτων και πολλαπλών υδατοσυλλογών
β) Ενέργειες για την αύξηση των αποθεμάτων άνθρακα σε ένα
βέλτιστο επίπεδο
- Επιτάχυνση της αποσύνθεσης του δασικού τάπητα με κατάλληλους
δασοκομικούς χειρισμούς σε παροχές με ήπιες κλίσεις (&lt;10%)
γ) Αραιώσεις για τη μη συσσώρευση βιομάζας και χρήση της ξυλείας
σε κατα σκευές ή ως καύσιμο για αντικατάσταση ορυκτών καυσίμων
- Απομάκρυνση χειρονακτικά των ερικώνων με επιφανειακή κοπή σε
απόσταση 50-100 μέτρων εκατέρωθεν των δρόμων κάθε κατηγορίας
δ) Αραιώσεις για τη διατήρηση και αύξηση της παραγωγικότητας του
εδάφους.
-Καλλιέργεια νεοφυτείας και πυκνοφυτείας κατά θέσεις με μέριμνα
διατήρησης κακόμορφων και με σπασμένους επικόρυφους ατόμων</t>
  </si>
  <si>
    <r>
      <t xml:space="preserve">Διερεύνηση του πληθυσμού του </t>
    </r>
    <r>
      <rPr>
        <i/>
        <sz val="11"/>
        <color rgb="FF000000"/>
        <rFont val="Calibri"/>
        <family val="2"/>
        <charset val="161"/>
        <scheme val="minor"/>
      </rPr>
      <t>Cobitis puncticulata</t>
    </r>
    <r>
      <rPr>
        <sz val="11"/>
        <color rgb="FF000000"/>
        <rFont val="Calibri"/>
        <family val="2"/>
        <charset val="161"/>
        <scheme val="minor"/>
      </rPr>
      <t xml:space="preserve"> (στικτοβελονίτσα, IUCN) στα χαμηλά υψόμετρα και  σε υγρότοπους και άλλες περιοχές της δυνητικής φυσικής εξάπλωσης του</t>
    </r>
  </si>
  <si>
    <r>
      <t xml:space="preserve">Το είδος </t>
    </r>
    <r>
      <rPr>
        <i/>
        <sz val="11"/>
        <color rgb="FF000000"/>
        <rFont val="Calibri"/>
        <family val="2"/>
        <charset val="161"/>
        <scheme val="minor"/>
      </rPr>
      <t xml:space="preserve">Cobitis puncticulata </t>
    </r>
    <r>
      <rPr>
        <sz val="11"/>
        <color rgb="FF000000"/>
        <rFont val="Calibri"/>
        <family val="2"/>
        <charset val="161"/>
        <scheme val="minor"/>
      </rPr>
      <t xml:space="preserve">ανήκει στα σπάνια και απειλούμενα είδη ιχθυοπανίδας ( βάση της οδηγίας 92/43). Είναι απαραίτητη η διερεύνηση του πληθυσμού του </t>
    </r>
    <r>
      <rPr>
        <i/>
        <sz val="11"/>
        <color rgb="FF000000"/>
        <rFont val="Calibri"/>
        <family val="2"/>
        <charset val="161"/>
        <scheme val="minor"/>
      </rPr>
      <t>Cobitis puncticulata</t>
    </r>
    <r>
      <rPr>
        <sz val="11"/>
        <color rgb="FF000000"/>
        <rFont val="Calibri"/>
        <family val="2"/>
        <charset val="161"/>
        <scheme val="minor"/>
      </rPr>
      <t xml:space="preserve"> στα χαμηλά υψόμετρα και  σε υγροτόπους και άλλες περιοχές της δυνητικής φυσικής εξάπλωσης του. Θα προταθούν διαχειριστικά μέτρα για την προστασία του είδους και του ενδιαιτήματός του-είναι δηλαδή μια προπαρασκευαστική μελέτη σχετικά με τον πληθυσμό, ενδιαιτήματα, ανθρωπογενείς πιέσεις που θα καταλήξει σε συγκεκριμένες τεχνικές προτάσεις. Περιλαμβάνει την χαρτογράφηση όλων των ενδιαιτημάτων και λεπτομερή υδρολογική και υδροβιολογική έρευνα. Αναφορά σε ξενικά είδη ή άλλοι παράγοντες που επιβαρύνουν ή υποβαθμίζουν πληθυσμούς του είδους (Freyhof et al., 2008). Μέρος των μικρών αυτών ποταμών του Έβρου βρίσκεται εντός των ορίων του Εθνικού Πάρκου Δάσους Δαδιάς – Λευκίμης – Σουφλίου.</t>
    </r>
  </si>
  <si>
    <t xml:space="preserve">https://www.researchgate.net/publication/273693950_Freshwater_fishes_and_lampreys_of_Greece_An_annotated_checklist </t>
  </si>
  <si>
    <r>
      <t xml:space="preserve">Διερεύνηση του πληθυσμού του είδους </t>
    </r>
    <r>
      <rPr>
        <i/>
        <sz val="11"/>
        <color rgb="FF000000"/>
        <rFont val="Calibri"/>
        <family val="2"/>
        <charset val="161"/>
        <scheme val="minor"/>
      </rPr>
      <t>Alosa fallax</t>
    </r>
    <r>
      <rPr>
        <sz val="11"/>
        <color rgb="FF000000"/>
        <rFont val="Calibri"/>
        <family val="2"/>
        <charset val="161"/>
        <scheme val="minor"/>
      </rPr>
      <t xml:space="preserve"> (Σαρδελομάνα) και διαχειριστικές δράσεις βελτίωσης του ενδιαιτήματός του </t>
    </r>
  </si>
  <si>
    <t xml:space="preserve">Διερεύνηση των πληθυσμών των "μεγαλόσωμων σπάνιων" ειδών ιχθυοπανίδας του Έβρου και των παραποτάμων του </t>
  </si>
  <si>
    <r>
      <t xml:space="preserve">Zogaris, S. 2017. Conservation study of the Mediterranean Killifish </t>
    </r>
    <r>
      <rPr>
        <sz val="11"/>
        <color rgb="FF000000"/>
        <rFont val="Calibri"/>
        <family val="2"/>
        <charset val="161"/>
        <scheme val="minor"/>
      </rPr>
      <t xml:space="preserve">Aphanius fasciatus </t>
    </r>
    <r>
      <rPr>
        <i/>
        <sz val="11"/>
        <color rgb="FF000000"/>
        <rFont val="Calibri"/>
        <family val="2"/>
        <charset val="161"/>
        <scheme val="minor"/>
      </rPr>
      <t>in Akrotiri Marsh, (Akrotiri SBA, Cyprus) - Final Report. D</t>
    </r>
    <r>
      <rPr>
        <sz val="11"/>
        <color rgb="FF000000"/>
        <rFont val="Calibri"/>
        <family val="2"/>
        <charset val="161"/>
        <scheme val="minor"/>
      </rPr>
      <t xml:space="preserve">arwin Project DPLUS034 "Akrotiri Marsh Restoration: a flagship wetland in the Cyprus SBAs BirdLife Cyprus". Nicosia Cyprus. </t>
    </r>
  </si>
  <si>
    <t>Διερεύνηση των πληθυσμών των μικρών ορεινών ψαριών (Barbus cyclolepis , Sabanejewia balcanica)</t>
  </si>
  <si>
    <t>Το είδος Μπριάνας δεν απειλείται σε πολλά ποτάμια και η κατάσταση του στην Θράκη κρίνεται ασφαλής. Όμως το είδος είναι σχεδόν αποκλειστικά ενδημικό της Οικοπεριφέρειας της Θράκης και σε πολλούς ποταμούς έχει αντιμετωπίσει συρρίκνωση χωρικής κατανομής και πληθυσμών. Το είδος αυτό όπως και η Sabanejewia balcanica φαίνεται ότι υποφέρουν ειδικά από ξηρασίες, απολήψεις υδάτων και φραγμούς στον επανεπικισμό περιοχών. Πολλές περιοχές που συντηρούσαν πληθυσμούς δεν έχουν καθόλου ψάρια σήμερα.                          Εκτίμηση πληθυσμών και χωρικής κατανομής εντός όλης της περιοχής Natura 2000, Ζητήματα κατακερματισμού, ελεύθερης επικοινωνίας και εμποδίων στην δια μήκους μετακίνηση λόγο ανθρωπογενών φραγμών (εμπόδια στην φυσική συνεκτικότητα πληθυσμών/μετα-πληθυσμών), Γενετική ανάλυση πληθυσμών για εξέταση μεταπληθυσμών με σκοπό την επαν-εισαγωγή του είδους σε κατάλληλα ενδιαιτήματα όπου σήμερα απουσιάζει, Έρευνα της διαβίωσης πληθυσμών κατά την φυσική και ανθρωπογενής μείωση ροής και στάθμης ποταμών/παραποτάμων, Μέτρα επιβίωσης/διάσωση πληθυσμών κατά τις παρατεταμένες ξηρασίες, Μέτρα επαν-εισαγωγής σε κατάλληλα ενδιαιτήματα ή παραποτάμους ή σε άλλες περιοχές όπου αυτό κριθεί σκόπιμο μετά από εξονυχιστική εξέταση όλων των περιπτώσεων/περιοχών εντός Natura 2000 και εκτός αλλά κοντά στα όρια της περιοχή Natura 2000, Σχέδιο αποκατάστασης ενδιαιτημάτων με έμφαση στα "εμπόδια" φραγμούς επικοινωνίας πλυθυσμών, Σχέδιο παρακολούθησης, Ειδικές δράσεις ενημέρωσης και ευαισθητοποίησης</t>
  </si>
  <si>
    <t xml:space="preserve">Έρευνα και εξέταση του προβλήματος της υποβάθμισης της "δια μήκους συνεκτικότητας" (longitudinal connectivity) στους παραπόταμους του Έβρου </t>
  </si>
  <si>
    <r>
      <t xml:space="preserve">Στους παραπόταμους του Έβρου έχει υποβαθμιστεί η συνεκτικότητα από μικρά φράγματα, θυροφραγμοί, πέδιλα γεφυρών, διαβάσεις, αναβαθμίδες και άλλους φραγμούς στην φυσική διασπορά και μετανάστευση ψαριών και άλλων υδρόβιων οργανισμών. Αναφορά ειδικά σε πληθυσμούς ψαριών (μετά από επιτόπιες δειγματοληψίες, με έμφαση στα προστατευόμενα, απειλούμενα και τα είδη που είναι τοπικά ενδημικά της οικοπεριφέρειας της Θράκης: </t>
    </r>
    <r>
      <rPr>
        <i/>
        <sz val="11"/>
        <color rgb="FF000000"/>
        <rFont val="Calibri"/>
        <family val="2"/>
        <charset val="161"/>
        <scheme val="minor"/>
      </rPr>
      <t>Leuciscus aspius</t>
    </r>
    <r>
      <rPr>
        <sz val="11"/>
        <color rgb="FF000000"/>
        <rFont val="Calibri"/>
        <family val="2"/>
        <charset val="161"/>
        <scheme val="minor"/>
      </rPr>
      <t xml:space="preserve">, </t>
    </r>
    <r>
      <rPr>
        <i/>
        <sz val="11"/>
        <color rgb="FF000000"/>
        <rFont val="Calibri"/>
        <family val="2"/>
        <charset val="161"/>
        <scheme val="minor"/>
      </rPr>
      <t>Anguilla anguilla</t>
    </r>
    <r>
      <rPr>
        <sz val="11"/>
        <color rgb="FF000000"/>
        <rFont val="Calibri"/>
        <family val="2"/>
        <charset val="161"/>
        <scheme val="minor"/>
      </rPr>
      <t xml:space="preserve">, </t>
    </r>
    <r>
      <rPr>
        <i/>
        <sz val="11"/>
        <color rgb="FF000000"/>
        <rFont val="Calibri"/>
        <family val="2"/>
        <charset val="161"/>
        <scheme val="minor"/>
      </rPr>
      <t>Barbus cyclolepis</t>
    </r>
    <r>
      <rPr>
        <sz val="11"/>
        <color rgb="FF000000"/>
        <rFont val="Calibri"/>
        <family val="2"/>
        <charset val="161"/>
        <scheme val="minor"/>
      </rPr>
      <t xml:space="preserve">, </t>
    </r>
    <r>
      <rPr>
        <i/>
        <sz val="11"/>
        <color rgb="FF000000"/>
        <rFont val="Calibri"/>
        <family val="2"/>
        <charset val="161"/>
        <scheme val="minor"/>
      </rPr>
      <t>Sabanejewia balcanica</t>
    </r>
    <r>
      <rPr>
        <sz val="11"/>
        <color rgb="FF000000"/>
        <rFont val="Calibri"/>
        <family val="2"/>
        <charset val="161"/>
        <scheme val="minor"/>
      </rPr>
      <t>, κ.α). Παράλληλα θα εξεταστεί και η παρουσία ορισμένων άλλων ειδών ζωοβένθους που μπορεί να επηρεάζεται από τεχνητά εμπόδια στην συνεκτικότητα (</t>
    </r>
    <r>
      <rPr>
        <i/>
        <sz val="11"/>
        <color rgb="FF000000"/>
        <rFont val="Calibri"/>
        <family val="2"/>
        <charset val="161"/>
        <scheme val="minor"/>
      </rPr>
      <t>Unio spp</t>
    </r>
    <r>
      <rPr>
        <sz val="11"/>
        <color rgb="FF000000"/>
        <rFont val="Calibri"/>
        <family val="2"/>
        <charset val="161"/>
        <scheme val="minor"/>
      </rPr>
      <t>.). Προπαρασκευαστική μελέτη που θα καταλήξει σε συγκεκριμένες προτάσεις και δράσεις εφαρμογής.</t>
    </r>
  </si>
  <si>
    <t>Χαρτογράφηση των μικροφραγμάτων στης εποπτευόμενες Natura και την αξιολόγηση της επίδρασή τους σε είδη χαρακτηρισμού.</t>
  </si>
  <si>
    <t>Τα μικρά φράγματα που έχουν κατασκευαστεί κατά μήκος των παραποτάμων του ποταμού Έβρου έχουν συμβάλει στη δημιουργία μόνιμων υδατοσυλλογών εντός της προστατευόμενης περιοχής, οι οποίες είναι ιδιαίτερα σημαντικές για πολλά είδη. Ενδεικτικά, οι υδατοσυλλογές αυτές συντηρούν σημαντικούς πληθυσμούς αμφιβίων, τα οποία, μεταξύ άλλων αποτελούν τροφή για πολλά είδη πουλιών, ενώ παρέχουν νερό σε πληθώρα θηλαστικών κατά τη διάρκεια του καλοκαιριού. Η χαρτογράφηση και αξιολόγησή τους σε σχέση με την επίδρασή τους στα είδη χαρακτηρισμού θα συμβάλει στο να διαπιστωθεί η σημασία τους ως διαχειριστικό μέτρο και να εκτιμηθεί η σκοπιμότητα δημιουργίας επιπλέον φραγμάτων σε νέες περιοχές.</t>
  </si>
  <si>
    <t xml:space="preserve">Μέτρα διατήρησης και αποκατάστασης του ενδιαιτήματος του είδους Eurodryas aurinia στο Ν. Έβρου </t>
  </si>
  <si>
    <t>Το είδος λεπιδόπτερου Eurodryas aurinia αποτελεί είδος του παραρτήματος II της Οδηγίας 92/43. Υπάρχουν καταγραφές του είδους βόρεια του οικισμού της Δαδιάς και αλλού σποραδικά στην ευρύτερη περιοχή του Νομού Έβρου (Παμπέρης 2019). Απειλείται από την επέκταση του οικισμού προς τα βόρεια, τις καλλιέργειες εκεί, τον περιφερειακό δρόμο και μόνον ελάχιστα από συλλογή. Ο πληθυσμός αυτός του E. aurinia έχει και το ενδιαφέρον ότι είναι σε τοποθεσία πολύ χαμηλού υψομέτρου (εδώ από 25-75m), ενώ στην Δυτική Μακεδονία και την Ήπειρο πετά έως τα 2200m. Οι προτεινόμενες εργασίες για τα έτη 2019 - 2027 είναι οι εξής: Αναζήτηση των φυτών ξενιστών του E. aurinia από 25 Σεπτεμβρίου - 31 Οκτωβρίου
Καταγραφή εξάπλωσης φυτών ξενιστών (στον Νομό Έβρου)
Αναζήτηση πρώιμων σταδίων (αυγά, κάμπιες, χρυσαλλίδες) του E. aurinia (πριν από 25 Σεπτεμβρίου και μετά 31 Οκτωβρίου)
Εκτέλεση transects και καταγραφή των πληθυσμών όλων των πεταλούδων και ειδικότερα των ενηλίκων ατόμων του E. aurinia 
Εκτέλεση transects και καταγραφή των πληθυσμών όλων των πεταλούδων και ειδικότερα των ενηλίκων ατόμων του E. aurinia 
Εκτέλεση transects και καταγραφή των πληθυσμών όλων των πεταλούδων και ειδικότερα των ενηλίκων ατόμων του E. aurinia (στον Νομό Έβρου)
Καταγραφή απειλών ανά transect
 Δημιουργία ενημερωτικού και εκπαιδευτικού υλικού (video, φωτογραφίες κλπ ) 
Προτάσεις για προστασία του E. aurinia</t>
  </si>
  <si>
    <t>Manuela Pinzari, Mario Pinzari, Valerio Sbordoni: Egg laying behaviour, host plants and larval survival of Euphydryas aurinia provincialis (Lepidoptera Nymphalidae) in a Mediterranean population (central Italy) BOLL. SOC. ENTOMOL. ITAL., 148 (3): 121-140, ISSN 0373-3491 15 DICEMBRE 2016. Konvicka M, Hula V, Fric Z. : Habitat of pre-hibernating larvae of the endangered butterﬂy Euphydryas aurinia (Lepidoptera: Nymphalidae): what can be learned from vegetation composition and architecture? Eur J Entomol 100:313–32, 2003. Pielech, R., Zając, K., Kadej, M., Malicki, M., Malkiewicz, A., Tarnawski, D.: Ellenberg’s indicator values support prediction of suitable habitat for pre-diapause larvae of endangered butterfly Euphydryas aurinia. PLoS ONE 2017, 12, e0179026</t>
  </si>
  <si>
    <r>
      <t xml:space="preserve">Διαχειριστικές δράσεις βελτίωσης ενδιαιτήματος </t>
    </r>
    <r>
      <rPr>
        <i/>
        <sz val="11"/>
        <color theme="1"/>
        <rFont val="Calibri"/>
        <family val="2"/>
        <charset val="161"/>
        <scheme val="minor"/>
      </rPr>
      <t>Cobitis puncticulata</t>
    </r>
    <r>
      <rPr>
        <sz val="11"/>
        <color theme="1"/>
        <rFont val="Calibri"/>
        <family val="2"/>
        <charset val="161"/>
        <scheme val="minor"/>
      </rPr>
      <t xml:space="preserve"> (στικτοβελονίτσα, IUCN) στην περιοχή της Λύρας </t>
    </r>
  </si>
  <si>
    <t xml:space="preserve">Δημιουργία ιχθυοδιαδρόμων ( fish – passes) </t>
  </si>
  <si>
    <r>
      <t xml:space="preserve">Υπάρχει σοβαρή ανάγκη να δημιουργηθούν ιχθυοδιάδρομοι σε παραπόταμους του Έβρου όπου υπάρχουν πολλά και σημαντικά τεχνητά εμπόδια στην μετακίνηση των υδρόβιων οργανισμών (π.χ. τυπικό πρόβλημα στο Διαβολόρεμα Δαδιάς αλλά και σε πολλά άλλα ρέματα). Το πρόβλημα πρέπει να εξεταστεί στην προπαρασκευαστική μελέτη (σημείο 4.4). Το έργο αυτό θα έχει μελέτες και εφαρμογές για ιχθυοδιάδρομους που θα βοηθήσουν τη ιχθυοκοινότητα στην διασπορά και μετανάστευση -ειδικά για είδη που έχουν μειωθεί ή έχουν απόλυτη ανάγκη της μετανάστευση εντός του ποτάμιου δικτύου - π.χ. </t>
    </r>
    <r>
      <rPr>
        <i/>
        <sz val="11"/>
        <color rgb="FF000000"/>
        <rFont val="Calibri"/>
        <family val="2"/>
        <charset val="161"/>
        <scheme val="minor"/>
      </rPr>
      <t>Anguilla anguilla</t>
    </r>
    <r>
      <rPr>
        <sz val="11"/>
        <color rgb="FF000000"/>
        <rFont val="Calibri"/>
        <family val="2"/>
        <charset val="161"/>
        <scheme val="minor"/>
      </rPr>
      <t xml:space="preserve">, </t>
    </r>
    <r>
      <rPr>
        <i/>
        <sz val="11"/>
        <color rgb="FF000000"/>
        <rFont val="Calibri"/>
        <family val="2"/>
        <charset val="161"/>
        <scheme val="minor"/>
      </rPr>
      <t>Barbus cyclolepis</t>
    </r>
    <r>
      <rPr>
        <sz val="11"/>
        <color rgb="FF000000"/>
        <rFont val="Calibri"/>
        <family val="2"/>
        <charset val="161"/>
        <scheme val="minor"/>
      </rPr>
      <t xml:space="preserve">, </t>
    </r>
    <r>
      <rPr>
        <i/>
        <sz val="11"/>
        <color rgb="FF000000"/>
        <rFont val="Calibri"/>
        <family val="2"/>
        <charset val="161"/>
        <scheme val="minor"/>
      </rPr>
      <t>Cobitis strumicae</t>
    </r>
    <r>
      <rPr>
        <sz val="11"/>
        <color rgb="FF000000"/>
        <rFont val="Calibri"/>
        <family val="2"/>
        <charset val="161"/>
        <scheme val="minor"/>
      </rPr>
      <t>,  </t>
    </r>
    <r>
      <rPr>
        <i/>
        <sz val="11"/>
        <color rgb="FF000000"/>
        <rFont val="Calibri"/>
        <family val="2"/>
        <charset val="161"/>
        <scheme val="minor"/>
      </rPr>
      <t>Sabanejewia balcanica</t>
    </r>
    <r>
      <rPr>
        <sz val="11"/>
        <color rgb="FF000000"/>
        <rFont val="Calibri"/>
        <family val="2"/>
        <charset val="161"/>
        <scheme val="minor"/>
      </rPr>
      <t>, </t>
    </r>
    <r>
      <rPr>
        <i/>
        <sz val="11"/>
        <color rgb="FF000000"/>
        <rFont val="Calibri"/>
        <family val="2"/>
        <charset val="161"/>
        <scheme val="minor"/>
      </rPr>
      <t>Leuciscus aspius</t>
    </r>
    <r>
      <rPr>
        <sz val="11"/>
        <color rgb="FF000000"/>
        <rFont val="Calibri"/>
        <family val="2"/>
        <charset val="161"/>
        <scheme val="minor"/>
      </rPr>
      <t xml:space="preserve">, </t>
    </r>
    <r>
      <rPr>
        <i/>
        <sz val="11"/>
        <color rgb="FF000000"/>
        <rFont val="Calibri"/>
        <family val="2"/>
        <charset val="161"/>
        <scheme val="minor"/>
      </rPr>
      <t>Chondrostoma vardarense</t>
    </r>
    <r>
      <rPr>
        <sz val="11"/>
        <color rgb="FF000000"/>
        <rFont val="Calibri"/>
        <family val="2"/>
        <charset val="161"/>
        <scheme val="minor"/>
      </rPr>
      <t xml:space="preserve">, </t>
    </r>
    <r>
      <rPr>
        <i/>
        <sz val="11"/>
        <color rgb="FF000000"/>
        <rFont val="Calibri"/>
        <family val="2"/>
        <charset val="161"/>
        <scheme val="minor"/>
      </rPr>
      <t>Vimba melanops</t>
    </r>
    <r>
      <rPr>
        <sz val="11"/>
        <color rgb="FF000000"/>
        <rFont val="Calibri"/>
        <family val="2"/>
        <charset val="161"/>
        <scheme val="minor"/>
      </rPr>
      <t xml:space="preserve">, </t>
    </r>
    <r>
      <rPr>
        <i/>
        <sz val="11"/>
        <color rgb="FF000000"/>
        <rFont val="Calibri"/>
        <family val="2"/>
        <charset val="161"/>
        <scheme val="minor"/>
      </rPr>
      <t>Rhodeus amarus</t>
    </r>
    <r>
      <rPr>
        <sz val="11"/>
        <color rgb="FF000000"/>
        <rFont val="Calibri"/>
        <family val="2"/>
        <charset val="161"/>
        <scheme val="minor"/>
      </rPr>
      <t>,  κ.α.</t>
    </r>
  </si>
  <si>
    <t>3000 Ηα</t>
  </si>
  <si>
    <t>Δασαρχείο Σουφλίου - Φορέας Διαχείρισης Εθνικού Πάρκου Δάσους Δαδιάς - Λευκίμης - Σουφλίου</t>
  </si>
  <si>
    <t>Οι δράσεις δημιουργίας και διατήρησης διακένων προβλέπονται από το άρθρο 3. παρ 2. εδαφ. 1ε της Κ.Υ.Α. 35633 (911 Δ΄) και άρθρο 5 στ  παρ 3. εδαφ. στ της Κ.Υ.Α. 8353 (Β΄415). Επιπλέον, η δράση προτείνεται στο με αρ. πρωτ. 322/2015 έγγραφο του Φορέα Διαχείριση του Εθνικού Πάρκου «ΔΛΣ» στο οποίο εκφράζονται οι απόψεις του (απάντηση στο με αρ. πρωτ.2629/09 – 02 – 2015 έγγραφό της Δ/νσης Δασών Ν. Έβρου). Τέλος, συνάδει με την διατήρηση των αρπακτικών και εν γένει της βιοποικιλότητας και του τοπίου όπως τεκμηριώνεται και στην διεθνή βιβλιογραφία από έγκριτους επιστήμονες (Bakaloudis et al., 2000, 1998; Bakaloudis, 2010a, 2009; Poirazidis et al., 2010, 2007, 2004; Skartsi et al., 2010, 2008; Vasilakis et al., 2008, 2016; Vlachos et al., 1999; Αλεξάνδρου, 2011) (Kati and Kakalis, 2004) (Kati et al., 2010) (Kati, 2004) (Kati et al., 2007) (Schindler et al., 2013) (Schindler et al., 2008) και παρουσιάζεται αναλυτικά στο παρόν Ειδικό διαχειριστικό Σχέδιο και ειδικότερα στο Κεφάλαιο Πανίδα.</t>
  </si>
  <si>
    <t>Bakaloudis, D.E. (2000) The ecology of Short-toed Eagle (Circaetus gallicus, Gm.) in Dadia-Lefkimi-Soufli Forest complex, Thrace, Greece. Ph.D. Thesis, Reading University, UK.
Bakaloudis, D., Vlachos, C., Nastis, A. &amp; Holloway, G. (1998) Distribution of raptors and reptiles in different habitat types in Dadia-Lefkimi-Soufli forest complex, North-eastern Greece. In Landscapes, Livestock and Livelihoods in European Less Favoured Areas. (eds. A. Waterhouse &amp; E. McEwan). Pages 63-67. SAC Auchincruive, Ayr, U.K.
Catsadorakis, G., Kati, V., Liarikos, C., Poirazidis, K., Skartsi, Th., Vasilakis, D., and Karavellas, D. (2010) Conservation and management issues for the Dadia-Lefkimi-Soufli Forest National Park.- In: Catsadoralis, G. and Källander, H. (eds). The Dadia-Lefkimi-Soufli Forest National Park, Greece: Biodiversity, Management and Conservation. WWF Greece, Athens, pp.265-280.
Dickson, J.G. &amp; E.O. Maughan (1987) Managing Southern Forests for Wildlife and Fish. General Technical Report SO-65. USDA Forest Service, New Orleans, 85 pp.
Kati, V., and Kakalis, E. (2010) The landbird community: composition, abundance and management suggestions.- In: Catsadoralis, G. and Källander, H. (eds). The Dadia-Lefkimi-Soufli Forest National Park, Greece: Biodiversity, Management and Conservation. WWF Greece, Athens, pp.169-181.
Poirazidis, K., Kati, V., Schindler, S., Triantakonstantis, D., Kalivas, D., and Gatzogiannis, G. (2010a) Landscape and biodiversity in Dadia-Lefkimi-Soufli Forest National Park .- In: Catsadoralis, G. and Källander, H. (eds). The Dadia-Lefkimi-Soufli Forest National Park, Greece: Biodiversity, Management and Conservation. WWF Greece, Athens, pp.103-114.
Poirazidis, K., Schindler, S., Kakalis, E., Ruiz, C., Bakaloudis, D.E., Scandolara, C., Eastham, C., Hristov, H., and Catsadorakis, G., Kati, V., and Kakalis, E. (2010b) Diurnal birds of prey in the Dadia-Lefkimi-Soufli Forest National Park : long-term population trends and habitat prefrences.- In: Catsadoralis, G. and Källander, H. (eds). The Dadia-Lefkimi-Soufli Forest National Park, Greece: Biodiversity, Management and Conservation. WWF Greece, Athens, pp.151-168.
Triantakonstantis, D.P., Kollias, V.J.,  and Kalivas, D.P. 2006. Forest re-growth since 1945 in the Dadia forest nature reserve in northern Greece. New Forests</t>
  </si>
  <si>
    <t>Αγροπεριβαλλοντικό μέτρο για την αύξηση της εκτατικής βόσκησης εντός ΕΠ με την ευνόηση μικρής κλίμακας μετακίνησης κτηνοτρόφων (Small scale transhumance) από εποπτευόμενες Natura στο ΕΠ (Από την Natura "Βουνά Έβρου Κοιλάδα Δερείου" στο ΕΠ για διαχείμαση) (μέσο ετήσιο κόστος ανά ζώο 20 ευρώ)</t>
  </si>
  <si>
    <t>5000 κεφάλια πρόβατα και 5000 κεφάλια αίγες</t>
  </si>
  <si>
    <t xml:space="preserve">Η δράση βελτίωσης των οικολογικών συνθηκών και διατήρησης ανοικτών των βραχωδών εξάρσεων θα υλοποιηθεί με απομάκρυνση όλων των ατόμων πεύκης, ανεξαρτήτου διαμέτρου, σε ζώνη πλάτους 15 μέτρων περιμετρικά των βραχωδών εξάρσεων εφόσον οι κλίσεις εδάφους είναι 0-10%, άλλως η υλοτομία θα περιοριστεί ανάλογα των κλίσεων στις παραπάνω κλάσεις σε 20-40%.
Το μέτρο αυτό προτείνεται να εφαρμοστεί οριζόντια. Η υλοποίηση του αναμένεται να εξαρτηθεί σημαντικά από την ροή της χρηματοδότησης ειδικά για της περιπτώσεις εκείνες που η ποσότητα των παραγόμενων δασικών προϊόντων ή/και η απόσταση μεταφοράς τους καθιστά ασύμφορη την απομάκρυνσή τους. 
Επίσης, μπορεί να λειτουργήσει σε συνέργια και με τα προκατασταλτικά αντιπυρικά μέτρα. Αναμένεται να συμβάλει σε ένα σημαντικό βαθμό και στην διατήρηση της βιοποικιλότητας συμβάλλοντας διττά. Από την μια μεριά εμπλουτίζοντας τους βιότοπους αναζήτησης τροφής των αρπακτικών και βελτιώνοντας σε κάποιες περιπτώσεις την πρόσβαση σε βράχια - φωλιές και από την άλλη αυξάνοντας την πολυπλοκότητα του μικρο-ενδιαιτήματος και βελτιώνοντας τις συνθήκες φωτισμού με την ρύθμιση της σκίασης (υγρασία, θερμοκρασία) με σκοπό να βοηθηθούν τα ερπετά στην περιοχή. 
</t>
  </si>
  <si>
    <t>Δράση βελτίωσης των οικολογικών συνθηκών και διατήρησης ανοικτών των βραχωδών εξάρσεων για την βελτίωση των ενδιαιτημάτων και των συνθηκών ανάπτυξης των ερπετών ως λείας για τα είδη χαρακτηρισμού όπως Φιδαετού (Circaetus gallicus), Γερακαετου (Hieraaetus pennatus), Κραυγαετού (Clanga pomarina).  Μέσο ετήσιο κόστος ανά εκτάριο 121 ευρώ.</t>
  </si>
  <si>
    <t>500 Ηα</t>
  </si>
  <si>
    <t>Δράση βελτίωσης των οικολογικών συνθηκών, της πρόσβασης και διατήρησης ανοικτών των συγκεντρώσεων νερού για την βελτίωση των ενδιαιτημάτων και των συνθηκών ανάπτυξης των αμφιβιων ως λείας για τα είδη χαρακτηρισμού όπως του Φιδαετού (Circaetus gallicus), Γερακαετου (Hieraaetus pennatus), Κραυγαετού (Clanga pomarina).  Μέσο ετήσιο κόστος ανά εκτάριο 121 ευρώ.</t>
  </si>
  <si>
    <t>200 Ηα</t>
  </si>
  <si>
    <t>40 τεμάχια</t>
  </si>
  <si>
    <t xml:space="preserve">Δράση βελτίωσης των υδατικών συνθηκών και της διαθεσιμότητας των αμφιβίων. Μετριασμός των επιπτώσεων τις κλιματικής αλλαγής.  Εκσαφή πολλαπλών μικρών υδατοσυλλογών-λεκανών (3-4 εκσκαφών ακανόνιστου σχήματος ενδεικτικών διαστάσεων 4Χ4 μέτρων, βάθους 1-2 μέτρων, ή/και μεγαλύτερες/μικρότερες) στα κατάντη των υφισταμένων δεξαμενών και σε κατάλληλες θέσης ώστε να εμπλουτίζονται από την ροη φυσικών απορρεόντων υδάτων π.χ. παροχέτευση υδάτων καταστρωμάτων δασικών οδών. </t>
  </si>
  <si>
    <t xml:space="preserve">Κατασκευή μικροφραγμάτων στις κοίτες των ρεμάτων του δάσους ύψους 2.5-3.00 μέτρα.Βελτίωση των ενδιαιτημάτων και των συνθηκών ανάπτυξης των αμφιβιων ως λείας για τα ειδή χαρακτηρισμού. Μετριασμός των επιπτώσεων τις κλιματικής αλλαγής. </t>
  </si>
  <si>
    <t>10 τεμάχια</t>
  </si>
  <si>
    <t>Θρυματισμός προϊόντων που προέρχονται από τις καλλιεργητικές υλοτομίες. Δράση βελτίωσης των οικολογικών συνθηκών, της πρόσβασης και διατήρησης ανοικτών των μικροενδιετηματων των αρπακτικών που διμιουργουνται από άλλες δράσεις.  Μέσο ετήσιο κόστος ανά εκτάριο 64 ευρώ.</t>
  </si>
  <si>
    <t>1500 Ηα</t>
  </si>
  <si>
    <t>Μελέτη διατήρησης και αποκατάστασης του τύπου οικοτόπου 6220* (Ψευδοστέπες με γράστεις και ετήσιες πόες) στα όρια εξάπλωσής του στο Εθνικό Πάρκο Δ-Λ-Σ</t>
  </si>
  <si>
    <t>Ο τύπος οικοτόπου προτεραιότητας 6220*Ψεύδο - στέππες με γράστεις και ετήσιες πόες (Thero - Brachypodietea) καταλαμβάνει συνολική έκταση περίπου 400 ha στο Εθνικό Πάρκο Δάσους Δαδιάς και αποτελεί οικότοπο προτεραιότητας. Στόχος να υλοποιηθούν εργασίες απομάκρυνσης της βλάστησης που εισβάλει και απειλεί να αλλοιώσει τα χλωριδικά του χαρακτηριστικά. Ανάλογη δράση υλοποιεί ο Φορέας διαχείρισης σε ένα τμήμα του οικοτόπου μετά από σύνταξη μελέτης.</t>
  </si>
  <si>
    <t xml:space="preserve">Προτείνεται η σύνταξη μελέτης που θα αφορά την προστασία και διατήρηση της εξάπλωσης του οικοτόπου προτεραιότητας 6220* στο Εθνικό Πάρκο Δ-Λ-Σ. (περιοχή Γιαννούλης – Δαδιάς – Βόρεια της Λευκίμης). Υπάρχει μελέτη για ένα τμήμα του οικοτόπου που έχει ενταχθεί στο ΥΜΕΠΠΕΡΑΑ.
Ο τύπος οικοτόπου προτεραιότητας 6220*Ψεύδο - στέππες με γράστεις και ετήσιες πόες (Thero - Brachypodietea) αναπτύσσεται σε ανθρακικό́ ή αμμώδες υπόστρωμα σε ποικιλία κλίσεων και εκθέσεων. Τα λιβάδια αυτών των τύπων οικοτόπων συστήνουν εξαιρετικούς βοσκοτόπους, ιδιαίτερα κατά́ την ξηροθερμική περίοδο, καθώς δίνουν υψηλή́ ποσότητα και σχετικά́ καλής ποιότητας βοσκήσιμη ύλη ενώ υποστηρίζουν και σημαντικά υψηλή βιοποικιλότητα. Η ελεγχόμενη μικρής έντασης βόσκηση φαίνεται να επιδρά́ ευεργετικά́ σε αυτή́ την κατηγορία των λιβαδιών, καθώς τα χαρακτηριστικά́ ειδή των φυτοκοινωνιών που συνθέτουν τη χλωρίδα τους συνεξελίσσονται με τη βόσκηση. Η εγκατάλειψη της βόσκησης οδηγεί́ σε εισβολή́ θάμνων (κυρίως θερμόφιλων) και αλλοίωση των χλωριδικών χαρακτηριστικών των τύπων οικοτόπων.
</t>
  </si>
  <si>
    <t xml:space="preserve">Κοράκης, Γ. (2015). Δασική Βοτανική. Σύνδεσμος Ελληνικών Ακαδημαϊκών Βιβλιοθηκών., Βραχνάκης, Μ. (2015). Λιβαδοπονία [ηλεκτρ. βιβλ.]. Αθήνα: Διαθέσιμο στο http://hdl.handle.net/11419/1191., 
-Ανθόπουλος κ.ά. (2016). Ειδικό Διαχειριστικό Σχέδιο Ζώνης Α΄ του Εθνικού Πάρκου "Δαδιάς - Λευκίμης - Σουφλίου". Διαχειριστική περίοδος 2017 - 2026. Τεύχος Α. Διεύθυνση Δασών Ν. Έβρου.
-Βλάχος, Χ., Παφίλης, Π., Σωτηρόπουλος, Κ., Κουτράκης, Μ., Σώκος, Χ., Alcade, T. Π., . . . Βλαχάκη, Δ. (2015). Καταγραφή και παρακολούθηση των τύπων οικοτόπων και των ειδών χλωρίδας και πανίδας των οδηγιών 92/43 και 79/409. Δαδιά, Έβρου
</t>
  </si>
  <si>
    <t xml:space="preserve">Μελέτη διατήρησης και αποκατάστασης του οικοτόπου 6420 Mediterranean tall humid grasslands of the Molinio-Holoschoenion - Μεσογειακοί λειμώνες υψηλών χόρτων και βούρλων </t>
  </si>
  <si>
    <t xml:space="preserve">Ο τύπος οικοτόπου προτεραιότητας  6420 Mediterranean tall humid grasslands of the Molinio-Holoschoenion - Μεσογειακοί λειμώνες υψηλών χόρτων και βούρλων παρά την περιορισμένη εξάπλωση που έχει καταγραφεί στο Ε.Π. αποτελεί σημαντικό ενδιαίτημα για πολλά είδη πανίδας και χλωρίδας. </t>
  </si>
  <si>
    <t xml:space="preserve">Ο  τύπος  οικοτόπου 6420 Μεσογειακοί  λειμώνες  υψηλών  χόρτων  και  βούρλων  (Molinio -Holoschoenion) περιλαμβάνει επίπεδα, ποικίλης έκθεσης, υγρά λιβάδια με ποώδη βλάστηση και βούρλα μεγάλου ύψους που εκτείνονται κατά μήκος αμμοθινών εσωτερικών ή αλμυρών υδάτων. Αρκετά συχνά παρατηρείται γειτνίαση με ελοφυτικά συστήματα καλαμιώνων Phragmitesaustralis. Το εδαφικό υπόστρωμα περιλαμβάνει αλλουβιακές αποθέσεις, λιμνιαίες ή λόγω μεταφοράς από ποτάμια. Η μηχανική σύσταση παραπέ-μπει σε εδάφη πηλώδη ή αμμοπηλώδη. Χλωριδικά αποτελούνται από εκπροσώπους των γενών Oenanthe, Scirpus, Juncus, Lathyrus, Plantago, Polypogon, Equisetum, Trifolium, Ranunculus, Lythrum, Carex, Orchis, Mentha, Poa, Rumex, Rubus, Hordeum, Briza, Phragmites, Apium, Alopecurus, Dorycnium, Brachypodium, Cyperus, Festuca, Lotus, Athyrium, Eleocharis, Serapias, Orchis κ.ά. Η σπάνια εμφάνιση του τύπου οικοτόπου στην περιοχή της Μεσογείου είναι ιδιαίτερα σημαντική καθώς αποτελεί πόλο έλξης για πολλά ζωικά είδη και ως εκ τούτου σημαντικό παράγοντα αύξησης της συνολικής ποικιλότητας. </t>
  </si>
  <si>
    <t>-Βλάχος, Χ., Παφίλης, Π., Σωτηρόπουλος, Κ., Κουτράκης, Μ., Σώκος, Χ., Alcade, T. Π., . . . Βλαχάκη, Δ. (2015). Καταγραφή και παρακολούθηση των τύπων οικοτόπων και των ειδών χλωρίδας και πανίδας των οδηγιών 92/43 και 79/409. Δαδιά, Έβρου</t>
  </si>
  <si>
    <t>Μελέτη διατήρησης και αποκατάστασης του τύπου οικοτόπου προτεραιότητας 9530 «Υπο-Μεσογειακά πευκοδάση με ενδημικά μαυρόπευκα» στο Ε.Π. Δ-Λ-Σ.</t>
  </si>
  <si>
    <t>Υλοποίηση μελέτης που θα εξετάζει τη δυναμική των συστάδων και των σταθμών της Μαύρης Πεύκης, τη δομή των συστάδων, το ρυθμό αναγέννησης του είδους και την εξέλιξη των συστάδων σε συνάρτηση με την ηλικία (ομήλικες, κηπευτές, υποκηπευτές). Επίσης, θα καταλήγει σε διαχειριστικές προτάσεις και μέτρα διαχείρισης με ιδιαίτερη αναφορά σε πρόβλεψη για άτομα του μέλλοντος που θα μπορούν να αποτελέσουν φωλιές αρπακτικών πουλιών. Επίσης, θα προβλέπει και την εφαρμογή πρακτικών ορθής διαχείρισης</t>
  </si>
  <si>
    <t xml:space="preserve">Τα δάση μαύρης πεύκης (Pinus nigra subsp. nigra), αν και σχετικά κοινά στην Ελλάδα, αποτελούν έναν σχετικά σπάνιο τύπο δασών, με περιορισμένη εξάπλωση στην Ευρώπη. Για τον λόγο αυτό καθώς και για τη μεγάλη γενετική τους ποικιλότητα απολαμβάνουν ιδιαίτερο καθεστώς προστασίας. Τα δάση μαύρης πεύκης φιλοξενούν πολλά και σημαντικά είδη φυτών και ζώων, παίζουν σπουδαίο ρόλο στην προστασία των ορεινών εδαφών από τη διάβρωση, ενώ έχουν και οικονομική σημασία λόγω της παραγωγικότητάς τους σε ξύλο υψηλής ποιότητας. Τα δάση μαύρης πεύκης συγκροτούν τον τύπο οικοτόπου προτεραιότητας «Υπο-Μεσογειακά πευκοδάση με ενδημικά μαυρόπευκα» με κωδικό 9530 στο Παράρτημα Ι της Οδηγίας 92/43/ΕΕ. Αποτελεί τύπο οικοτόπου προτεραιότητας με εξαιρετική αντιπροσωπευτικότητα και διατήρηση καθώς και εξαιρετική συνολική αξία.
</t>
  </si>
  <si>
    <t>Καταγραφή και χαρτογράφηση των παρόχθιων δασών</t>
  </si>
  <si>
    <t>Η δράση αφορά την οριοθέτηση των παρόχθιων δασών του νομού Έβρου, που στη μεγαλύτερη έκταση τους βρίσκονται εντός των ορίων Natura στα όρια ευθύνης του Φορέα Διαχείρισης Δαδιάς. Με βάση το υλικό που θα  παραχθεί (οριοθέτηση/χαρτογράφηση, δεδομένα πεδίου, βάση δεδομένων) θα εντοπιστούν πιθανά κενά όσον αφορά το θεσμικό καθεστώς προστασίας των παρόχθιων δασών και  θα εντοπιστούν / καταγραφούν δράσεις πολιτικής για την προστασία τους.   Η έρευνα πεδίου ενδεικτικά θα περιλαμβάνει: 
• αυτοψίες επιβεβαίωσης των οριοθετήσεων μέσω λήψης συντεταγμένων με GPS, 
• αναγνώριση του τύπου βλάστησης, προσδιορισμό δασικών ειδών και ειδών υπορόφου, 
• αξιολόγηση της δομής της δασοσυστάδας,
• καταγραφή πανιδικών δεδομένων (πχ παρουσία βίδρας),
• καταγραφή απειλών και πιέσεων,
• φωτογραφικό υλικό.</t>
  </si>
  <si>
    <t>Πέντε κύριοι δασικοί τύποι έχουν αναγνωριστεί ως παρόχθια δάση, όλοι κοινοτικής σημασίας σύμφωνα με την Οδηγία 92/43/ΕΟΚ: δάση στοές με λευκές λεύκες και ιτιές (92Α0), αλλουβιακά δάση με φράξους και σκλήθρα (Alnus glutinosa, A. incana) (91Ε0), παραποτάμια μικτά δάση με Quercus robur, Ulmus laevis, U. minor, Fraxinus excelsior, F. angustifolia (91F0), θερμο-Μεσογειακές παραποτάμιες στοές με αρμυρίκια και πικροδάφνες (92D0) καθώς και δάση πλατάνου (92C0). 
Τα μισά περίπου από όλα τα πουλιά που έχουν καταγραφεί στην Ελλάδα απαντώνται εδώ! Πολλά είναι και τα υπόλοιπα είδη πανίδας που φιλοξενούν τα παραποτάμια δάση: θηλαστικά (βίδρες, νυχτερίδες, μυγαλές, ποντίκια), αμφίβια και ερπετά (βάτραχοι, φρύνοι, νεροχελώνες, νερόφιδα και σαύρες), ψάρια (έχουν βρεθεί 154 είδη γλυκού νερού), έντομα (λιβελούλες, πεταλούδες κ.ά.) και άλλα ασπόνδυλα (είδη καβουριών, αράχνες κλπ).
Υπάρχει σημαντικό γνωστικό κενό σχετικά με τον εντοπισμό, χαρακτηρισμό, οριοθέτηση και θεσμοθέτηση προστατευόμενων περιοχών σε παρόχθια (παραποτάμια) δάση στην Ελλάδα. Δυστυχώς, ο πλούτος των παρόχθιων δασών των ποταμών της χώρας δεν έχει ποτέ μέχρι σήμερα αξιολογηθεί. Οι παρόχθιες δασικές συστάδες σε παραποτάμιες περιοχές συνήθως βρίσκονται εκτός δασικής διαχείρισης και δεν καταγράφονται στους δασικούς χάρτες. Πρόκειται για ποικιλόμορφους σχηματισμούς σε στενές γραμμικές δασοσυστάδες και η συστηματική χαρτογράφηση τους είναι δύσκολη. Ως μεταβατικές ζώνες τα πιο αδιατάρακτα παρόχθια δάση διατηρούν σχέση και συνέχεια με άλλες φυσικές ζώνες (δάσος, ποταμός) και μπορούν να υποστηρίξουν πλουσιότερη βιοποικιλότητα.  Υπάρχει, συνεπώς, η ανάγκη συστηματικής συγκέντρωσης της πληροφορίας, η οργάνωση και η προβολή της, έτσι ώστε να αναδειχθεί ο σπουδαίος ρόλος των παρόχθιων δασών και να αξιοποιηθεί προς όφελος της προστασίας και διατήρησης αυτών.</t>
  </si>
  <si>
    <t>* Report on the main results of the surveillance under article 11 for annex I habitat types (Annex D) 
*Δημόπουλος Π., Καλλιμάνης Α., Ξυστράκης Φ., Πανίτσα Μ., Ι. Τσιριπίδης &amp; Ε. Παππάς 2015. Παραδοτέο Γ13. Επικαιροποιημένη έκδοση του παραδοτέου Β8 «Πρόταση Στόχων Διατήρησης (Conservation Objectives) για κάθε τύπο οικοτόπου του Παραρτήματος Ι, για κάθε ΤΚΣ ή ομάδα ΤΚΣ. Υπ. Περιβάλλοντος και Ενέργειας, ΟΙΚΟΜ ΕΠΕ – Ε. ΑΛΕΞΑΝΔΡΟΠΟΥΛΟΥ – Α. ΓΛΑΒΑΣ, Αθήνα, 51 σελ
* Δημόπουλος Π., Bergmeier Ε., et al. 2012. Οδηγός αναγνώρισης και ερμηνείας δασικών τύπων οικοτόπων στην Ελλάδα. Πανεπιστήμιο Δυτικής Ελλάδας
* Σ. Ζόγκαρης, Β. Χατζηρβασάνης, Α.Ν. Οικονόμου, Γ. Χατζηνικολάου, Σ. Γιακουμή, Π. Δημόπουλος. 2007. Παρόχθιες Ζώνες στην Ελλάδα, Προστατεύοντας τις παραποτάμιες οάσεις ζωής, Ειδική Έκδοση ΕΛ.ΚΕ.Θ.Ε., Πρόγραμμα Interreg ΙΙΙC Sud, “RIPIDURABLE”.
* Zogaris, S., Y. Chatzinikolaou, and P. Dimopoulis. 2009. Assessing environmental degradation of montane riparian zones in Greece. Journal of Environmental Biology. 30 (5): 719-726.
* Zogaris St., Markogiann, Vas., Cevher Özeren S., Dimitriou E. (2015). Assessment of Riparian zone and river Island conditions in a Trans-boundary greenbelt: The Evros/Meriç river (Greece-Turkey). Fresenius Environmental Bulletin, Vol. 24 – No 1b.</t>
  </si>
  <si>
    <t xml:space="preserve">Καλές πρακτικές διαχείρισης στα σημαντικότερα παρόχθια δάση </t>
  </si>
  <si>
    <t xml:space="preserve">Θα πραγματοποιθεί υλοποίηση πρακτικών καλής διαχείρισης και αποκατάστασης παρόχθιων δασών σε επιλεγμένες περιοχές (έκτασης 100ha), με στόχο τη διάχυσή τους και σε άλλες περιοχές. Θα περιλαμβάνει, πρότυπες δράσεις αποκατάστασης σε τοπικό επίπεδο, τουλάχιστον ανά διαφορετικό τύπο οικότοπου παρόχθιων δασών και δημιουργία και διάχυση οδηγού αποκατάστασης παρόχθιων δασών ανά τύπο οικοτόπου. </t>
  </si>
  <si>
    <t>Θα πραγματοποιηθεί υλοποίηση πρακτικών καλής διαχείρισης και αποκατάστασης παρόχθιων δασών του Ν. Έβρου σε επιλεγμένες περιοχές (έκτασης 100ha), με στόχο τη διάχυσή τους και σε άλλες περιοχές. Θα περιλαμβάνει, πρότυπες δράσεις αποκατάστασης σε τοπικό επίπεδο, τουλάχιστον ανά διαφορετικό τύπο οικότοπου παρόχθιων δασών και δημιουργία και διάχυση οδηγού αποκατάστασης παρόχθιων δασών ανά τύπο οικοτόπου.  Οι παρόχθιες δασοσυστάδες εμφανίζονται σε πολλούς ποταμούς και υδατορεύματα της Ελλάδας καλύπτοντας συνολικά ένα σημαντικό μήκος ποταμών στην Ελλάδα. Παράλληλα έχουν μεγάλη σημασία για την προστασία της βιοποικιλότητας και την προστασία της οικολογικής ακεραιότητας των ποτάμιων διαδρόμων.Τα παρόχθια ή παραποτάμια δάση, δηλαδή οι συστάδες δέντρων και θάμνων που συναντάμε κοντά σε ποτάμια και λίμνες, συνιστούν πολύπλοκες και ευαίσθητες περιοχές που συνδέουν το υδάτινο με το χερσαίο περιβάλλον. Ως μεταβατικές ζώνες «γεφυρώνουν» και διατηρούν σχέση και συνέχεια με άλλες φυσικές ζώνες (δάσος, ποταμός), ενώ παρά τη μικρή σχετικά έκτασή τους υποστηρίζουν εξαιρετικά πλούσια βιοποικιλότητα. Ωστόσο πολλές και διαφορετικές ανθρώπινες δραστηριότητες έχουν προκαλέσει και συνεχίζουν να προκαλούν σημαντική ζημία στη γεωμορφολογία και οικολογική ακεραιότητά τους. Σχετική έρευνα κατέδειξε ότι μόλις το 10% των περιοχών αυτών βρίσκεται σε άριστη κατάσταση διατήρησης ενώ το 65% κατατάσσεται σε μέτρια κατάσταση (Chatzinikolaou et al. 2011). Οι συχνότερες απειλές είναι οι υλοτομίες, η μη φυσική διάβρωση και η διάνοιξη δρόμων. Τα παρόχθια δάση απειλούνται επίσης από τις μεταβολές του υδρολογικού καθεστώτος, τα απορρίματα και τα μπάζα, ενώ δέχονται πιέσεις με σκοπό τη γεωργική χρήση. Πολλές συστάδες έχουν αντικατασταθεί από φυτείες με λεύκες, υλοτομούνται ή βόσκονται. Οι εκτεταμένες αμμοληψίες και η λήψη χαλικιών είναι μια ακόμη αναγνωρισμένη πίεση. Στην πλειονότητά τους τα σημερινά παρόχθια δάση αποτελούν υπολείμματα της παλιότερης κατανομής τους με αποτέλεσμα η περιορισμένη τους έκταση να τα καθιστά ακόμη πιο ευάλωτα στις αλλαγές χρήσης γης. 
Παρόχθια δάση συναντάμε σε όλη την επικράτεια της χώρας και χαρακτηρίζονται από ποικιλία οικοτόπων, συμπεριλαμβανομένων και τύπων οικοτόπων κοινοτικής σημασίας σύμφωνα με την Οδηγία 92/43/ΕΟΚ (92Α0, 91Ε0, 91F0, 92D0 καθώς και 92C0). Στην περιφέρεια της Ανατολικής Μακεδονίας και Θράκης συνατάμε όλους του τύπους. Οι οικότοποι 91F0, 92A0,  χαρακτηρίζεται σε κατάσταση ανεπαρκή (U1) και εντάσσονται στους τυπους οικοτόπου σε προτεραιότητα διατήρησης
Το πρόγραμμα περιλαμβάνει  
1) πρότυπες και επιδεικτικές δράσεις αποκατάστασης σε τοπικό επίπεδο. Επιδεικτικά θα υλοποιηθούν δράσεις αποκατάστασης ειδικές ανά διαφορετικό τύπο οικότοπου παρόχθιων δασών, όπως φυτεύσεις με τοπικά είδη χαρακτηριστικά του οικοτόπου από φυτώριο,  απομάκρυνση ξενικών ειδών, ενδυνάμωση της φυσικής αναγέννησης, καθαρισμοί από σκουπίδια κλπ, μελέτη για τη διαχείριση υδάτων εφόσον επηρεάζει την κατασταση του οικότοπου.
2) δημιουργία και διάχυση οδηγού αποκατάστασης παρόχθιων δασών ανά τύπο οικοτόπου με προοπτική να μπορεί να χρησιμοποιηθεί σε όλες τς θέσεις παρουσίας των παρόχθιων τύπων οικοτόπων σε εθνικό επίπεδο.. 
3) Ανάπτυξη προδιαγραφών για «έξυπνα σχέδια φύλαξης» που μεγιστοποιούν το αποτέλεσμα, και θα επιτρέπουν τη συνεργασία υπηρεσιών στη φύλαξη των παρόχθιων δασών και στην υιοθέτηση αποτελεσματικών μεθόδων αποτροπής.</t>
  </si>
  <si>
    <t>* Report on the main results of the surveillance under article 11 for annex I habitat types (Annex D) 
*Δημόπουλος Π., Καλλιμάνης Α., Ξυστράκης Φ., Πανίτσα Μ., Ι. Τσιριπίδης &amp; Ε. Παππάς 2015. Παραδοτέο Γ13. Επικαιροποιημένη έκδοση του παραδοτέου Β8 «Πρόταση Στόχων Διατήρησης (Conservation Objectives) για κάθε τύπο οικοτόπου του Παραρτήματος Ι, για κάθε ΤΚΣ ή ομάδα ΤΚΣ. Υπ. Περιβάλλοντος και Ενέργειας, ΟΙΚΟΜ ΕΠΕ – Ε. ΑΛΕΞΑΝΔΡΟΠΟΥΛΟΥ – Α. ΓΛΑΒΑΣ, Αθήνα, 51 σελ.
* Δημόπουλος Π., Bergmeier Ε., et al. 2012. Οδηγός αναγνώρισης και ερμηνείας δασικών τύπων οικοτόπων στην Ελλάδα. Πανεπιστήμιο Δυτικής Ελλάδας.
* Chatzinikolaou, Y., K. Ntemiri, and S. Zogaris. 2011. River riparian zone assessment using a rapid site-based index in Greece. Fresenius Environmental Bulletin. 20 (2): 296-302.
* Zogaris, S., Y. Chatzinikolaou, and P. Dimopoulis. 2009. Assessing environmental degradation of montane riparian zones in Greece. Journal of Environmental Biology. 30 (5): 719-726.
* αξιολόγηση ΕΛΚΕΘΕ
* Zogaris St., Markogiann, Vas., Cevher Özeren S., Dimitriou E. (2015). Assessment of Riparian zone and river Island conditions in a Trans-boundary greenbelt: The Evros/Meriç river (Greece-Turkey). Fresenius Environmental Bulletin, Vol. 24 – No 1b.</t>
  </si>
  <si>
    <t>Μόνωση δικτύων μεταφοράς ρεύματος,  πυλώνων μέσης και χαμηλής τάσης για προστασία των πουλιών από ηλεκτροπληξία</t>
  </si>
  <si>
    <t>Οι γραμμές μεταφοράς ρεύματος αποτελούν εμπόδια κατά την πτήση των πουλιών και μπορούν να προκληθούν προσκρούσεις ιδιαίτερα των μεγαλόσωμων πουλιών σε αυτές. Αρκετά περιστατικά  ηλεκτροπληξίας από πρόσκρουση πτωματοφάγων και αρπακτικών πουλιών στο δίκτυο ηλεκτρικού ρεύματος μέσης τάσης έχουν  καταγραφεί από το WWF Ελλάς και το Φορέα Διαχείρισης στην περιοχή του Εθνικού Πάρκου αλλά και στις υπόλοιπες περιοχές ευθύνης του (Ν 4519/2018). Οι Ασπροπάρηδες συχνά χρησιμοποιούν ηλεκτρικούς στύλους για ανάπαυση ή κούρνιασμα, στις περιοχές αναπαραγωγής τους, αλλά και κατά τη μετανάστευση και τον χειμώνα. Αυτή η συμπεριφορά μπορεί να έχει μοιραίες συνέπειες, καθώς μερικοί πυλώνες χαμηλής τάσης (20 ΚW) του ηλεκτρικού δικτύου, είναι εξαιρετικά επικίνδυνοι για τα πουλιά. και μπορούν να πάθουν ηλεκτροπληξία. Οι μη-μονωμένοι πυλώνες είναι ιδιαίτερα επικίνδυνοι για τους νεαρούς γύπες. Κατά τη διάρκεια των πρώτων ημερών μετά την έξοδό τους από τη φωλιά, έχουν ακόμα χαμηλή πτητική ικανότητα, και μπορεί να συγκρουστούν με τα καλώδια ή τον ίδιο τον πυλώνα. Ένας αποτελεσματικός τρόπος για την αποφυγή τέτοιων περιστατικών είναι η ειδική μόνωση των καλωδίων και πυλώνων
Επίσης, οι χωρίς μόνωση πυλώνες μπορούν να προκαλέσουν ηλεκτροπληξία στα πουλιά που στέκονται πάνω τους. Η απειλή αυτή γίνεται μεγαλύτερη κατά τη μεταναστευτική περίοδο, όταν διέρχονται μεγάλα κοπάδια πουλιών, τα οποία συχνά είναι εξαντλημένα. Οι κίνδυνοι μπορούν να ελαχιστοποιηθούν με την μόνωση του δικτύου ηλεκτρικού ρεύματος μέσης τάσης και των πυλώνων με ειδικά υλικά.
Το έργο θα περιλαμβάνει προμήθεια και τοποθέτηση μονωτικών υλικών τα οποία αναβαθμίζουν τη μόνωση των γυμνών τμημάτων – αγωγών και εξοπλισμού – του δικτύου διανομής του ΔΕΔΔΗΕ. Υπάρχει η τεχνογνωσία από την υλοποίηση παρόμοιας δράσης σε 50 πυλώνες στην περιοχή του Εθνικού Πάρκου (GR 1110002 DASOS DADIAS-SOUFLI, GR1110005 VOUNA EVROU) από το WWF Ελλάς. Το έργο αφορά την προμήθεια και τοποθέτηση μόνωσης κυρίως  στις νέες περιοχές Natura που έχει στην περιοχή ευθύνης του. Οι περιοχές με τους πυλώνες που θα μονωθούν θα επιλεγούν από τα  στοιχεία της μελέτης α/α 6  "Χαρτογράφηση ευαισθησίας γραμμικών υποδομών (δίκτυα μεταφοράς ρεύματος, πυλώνες υψηλής τάσης, αιολικά πάρκα) ως προς τα είδη χαρακτηρισμού"</t>
  </si>
  <si>
    <t xml:space="preserve">https://www.4vultures.org/electrocution-seminar-in-andalusia/ </t>
  </si>
  <si>
    <t>Παρακολούθηση πληθυσμού Μαυρόγυπα στην περιοχή ευθύνης του Φορέα Διαχείρισης</t>
  </si>
  <si>
    <t>1. Αύξηση του πληθυσμού κατά ένα ζευγάρι το χρόνο κατά μέσο όρο, μέχρι να σταθεροποιηθεί λόγω φυσικών παραμέτρων.
2. Αύξηση της αναπαραγωγικής επιτυχίας.
3. Αυξητική μακροπρόθεσμη τάση πληθυσμού.
4. Αποκατάσταση του ενδιαιτήματος τροφοληψίας με επαναφορά των δασικών διακένων στα επίπεδα της δεκαετίας του '70.
5. Διατήρηση του αριθμού κατάλληλων θέσεων φωλεοποίησης σταθερού (ώριμα πεύκα με φαρδύ κορμό, σε απότομες πλαγιές σε σχετικά μεγάλα υψόμετρα, κυρίως σε θέσεις με μικτή βλάστηση πεύκης-φυλλοβόλλων).
6. Διασφάλιση της διαθεσιμότητας τροφής.
7. Μείωση και σταδιακή εξάλειψη των κρουσμάτων θανάτωσης ζώων από δηλητηριασμένα δολώματα.
8. Διασφάλισης της μη-αύξησης της πυκνότητας του δικτύου ηλεκτροφόρων καλωδίων στην περιοχή και σταδιακή μόνωση των υφιστάμενων.
9. Διασφάλισης της ορθής χωροθέτησης σταθμών παραγωγής ηλεκτρικής ενέργειας σε περιοχές όπου κινείται το είδος και πρόβλεψη για μέτρα αποφυγής πρόσκρουσης στις υφιστάμενες εγκαταστάσεις</t>
  </si>
  <si>
    <t>Το Εθνικό Πάρκο Δάσους Δαδιάς-Λευκίμης-Σουφλίου φιλοξενεί το μοναδικό αναπαραγόμενο ποληθυσμό Μαυρόγυπα στην περιοχή των Βαλκανίων. Η συστηματική παρακολούθησή του λαμβάνει χώρα από το 1992, παρέχοντας πολύτιμα στοιχεία σχετικά με τη διαχρονική τάση του πληθυσμού, τις θέσεις φωλεοποίησης, τις μετακινήσεις του είδους και τη χρήση του χώρου ενισχυτικής τροφοδοσίας. Τα παραπάνω στοιχεία είναι κρίσιμα για τη λήψη κατάλληλων διαχειριστικών μέτρων για την προστασία του πληθυσμού, ενώ η συστηματική παρακολούθηση των θέσεων φωλεοποίησης επιτρέπει την άμεση παρέμβαση και τη διάσωση ατόμων του είδους σε περιπτώσεις που αυτό κρίνεται αναγκαίο. Το σύνολο σχεδόν των ειδών ημερόβιων αρπακτικών πουλιών είναι προστατευταία σύμφωνα με την οδηγία 2009/407 (Παράρτημα Ι). Η συστηματική παρακολούθησή τους λαμβάνει χώρα στην περιοχή από το 2000, παρέχοντας πολύ σημαντικές πληροφορίες για τις πληθυσμιακές τάσεις και την κατανομή των ειδών και αποτελώντας κρίσιμο παράγοντα για την επιλογή μέτρων διαχείρισης στις περιπτώσεις που αυτά απαιτούνται.                                                                                                                                                                                                                                                                                                                                                   Ο Μαυρόγυπας είναι είδος με ιδιαίτερα μεγάλο εύρος μετακινήσεων (home range) και ως εκ τούτου, αν και αναπαράγεται αποκλειστικά εντός της ΖΕΠ GR1110002, χρησιμοποιεί και περιοχές εκτός αυτής, κυρίως για τροφοληψία.
Ο αναπαραγόμενος πληθυσμός του Μαυρόγυπα στη ΖΕΠ GR1110002 την περίοδο αναφοράς 2007 – 2012 είναι 21-35 ζευγάρια (Ζακκάκ and Μπαμπάκας, 2015; Ζακκάκ et al., 2014; Σκαρτσή and Βασιλακης, 2008, 2007; WWF Ελλάς, αδημοσίευτα στοιχεία.). Η κατανομή του είδους όσον αφορά τις θέσεις αναπαραγωγής εντοπίζεται κυρίως εντός της Α ζώνης του Εθνικού Πάρκου Δάσους Δαδιάς-Λευκίμης-Σουφλίου, ενώ οι μετακινήσεις του για τροφοληψία καλύπτουν τη ΖΕΠ στο σύνολό της. Παράλληλα, το εύρος εξάπλωσης έχει εκτιμηθεί σε περίπου 3.000 χλμ2 και εκτείνεται κυρίως δυτικά και βόρεια της ΖΕΠ GR1110002, ενώ περιλαμβάνει και έδαφος στη Βουλγαρία, δεδομένου ότι τα άτομα του είδους διανύουν μεγάλες αποστάσεις για εύρεση τροφής (Vasilakis et al., 2008). Ο μέγιστος αριθμός ατόμων που έχει καταγραφεί στο χώρο ενισχυτικής τροφοδοσίας της Δαδιάς την περίοδο 2008-2014 είναι 82 άτομα (WWF Ελλάς, αδημοσίευτα στοιχεία).
Κύρια απειλή για το είδος είναι η χρήση δηλητηριασμένων δολωμάτων και η υποβάθμιση των ενδιαιτημάτων τροφοληψίας με την επέκταση του δάσους σε βάρος των ανοικτών εκτάσεων. Βασική αιτία για αυτήν την τάση είναι η εγκατάλειψη των παραδοσιακών χρήσεων γης, όπως η κτηνοτροφία, η οποία συνεπάγεται επιπλέον τη μείωση της διαθέσιμης τροφής.
Η εγκατάσταση και η συνεχής επέκταση των αιολικών πάρκων στη Θράκη. Ο κίνδυνος θανάτωσης ατόμων του είδους από πρόσκρουση είναι υπαρκτός και αυξάνει συνεχώς με την αύξηση του αριθμού των ανεμογεννητριών στην περιοχή (Carcamo et al., 2011; WWF Ελλάς, 2013)
Άλλες απειλές για το είδος που αναφέρονται στη βιβλιογραφία είναι η όχληση στις θέσεις αναπαραγωγής και η ανεπάρκεια τροφής (Donázar et al., 2002; Newton, 1979; Skartsi et al., 2008), οι οποίες όμως δεν ισχύουν για τη ΖΕΠ GR1110002, καθώς οι ζώνες φωλεοποίησης φυλάσσονται συστηματικά και από το 1987 εφαρμόζεται πρόγραμμα ενισχυτικής τροφοδοσίας.
Για τη διατήρηση και αύξηση του πληθυσμού του Μαυρόγυπα είναι απαραίτητη η εξάλειψη της χρήσης δηλητηριασμένων δολωμάτων μέσω της συνεχούς ενημέρωσης του κοινού και της επέκτασης του καθεστώτος προστασίας που ισχύει στη ΖΕΠ GR1110002 μέσω της εντατικής φύλαξης και της συστηματικής παρακολούθησης για την καταγραφή απειλών και σε γειτονικές ΖΕΠ. Επίσης κρίσιμη κρίνεται και η αποκατάσταση των ενδιαιτημάτων τροφοληψίας με την επαναφορά και διατήρηση των δασικών διακένων στην κατάσταση που βρισκόταν τη δεκαετία του '70, για την εξασφάλιση της διαθεσιμότητας τροφής. Προς αυτή την κατεύθυνση θα πρέπει να ληφθούν μέτρα που αφορούν κατάλληλα σχεδιασμένες υλοτομίες, και ενίσχυσης της κτηνοτροφίας ή/και των πληθυσμών άγριων οπληφόρων. Παράλληλα, μέχρι τα ενδιαιτήματα τροφοληψίας και η διαθέσιμη τροφή στη φύση να κριθούν επαρκή για τη συντήρηση του πληθυσμού, κρίνεται απαραίτητη η συνέχιση του προγράμματος ενισχυτικής τροφοδοσίας, με πιθανές προσαρμογές, εφόσον κριθεί σκόπιμο. Τέλος, θα πρέπει να ληφθούν μέτρα για την αποφυγή επιπτώσεων από πρόσκρουση με υποδομές όπως σταθμοί παραγωγής ηλεκτρικής ενέργειας ή ηλεκτροφόρα καλώδια.</t>
  </si>
  <si>
    <t>ΣΧΕΔΙΟ ΣΥΣΤΗΜΑΤΙΚΗΣ ΠΑΡΑΚΟΛΟΥΘΗΣΗΣ ΤΟΥ ΕΘΝΙΚΟΥ ΠΑΡΚΟΥ ΔΑΔΙΑΣ – ΛΕΥΚΙΜΗΣ – ΣΟΥΦΛΙΟΥ - 2007,                                                                                                                          Ζακκάκ, Σ., Μπαμπάκας, Π., 2015. Ετήσια έκθεση επιστημονικης παρακολούθησης για τα ειδη και τους οικότοπους κοινοτικου ενδιαφέροντος - Περίοδος 2014. Δαδιά Έβρου
Σκαρτσή, Θ., Βασιλακης, Δ., 2007. Παρακολούθηση του Μαυρόγυπα και του Όρνιου στο Εθνικο Πάρκου Δάσους Δαδιάς-Λευκίμης-Σουφλιου. Ετήσια Τεχνικη Αναφορά 2006. Αθήνα.
Σκαρτσή, Θ., Βασιλακης, Δ., 2008. Παρακολούθηση του Μαυρόγυπα και του Όρνιου στο Εθνικο Πάρκου Δάσους Δαδιάς-Λευκίμης-Σουφλιου. Ετήσια Τεχνικη Αναφορά 2007. Αθήνα.
Carcamo, B., Kret, E., Ζωγράφου, Χ., Βασιλακης, Δ., 2011. Αξιολόγηση των επιπτώσεων εννέα αιολικών πάρκων της Θράκης στα αρπακτικά πουλιά WWF Ελλάς , Τεχνικη Έκθεση, 2011. Αθήνα.
Donázar, J., Blanco, G., Hiraldo, F., Soto-Largo, E., Oria, J., 2002. Effects of forestry and other land-use practices on the conservation of cinereous vultures. Ecol. Appl. 12, 1445–1456.
Newton, I., 1979. Population Ecology of Raptors. Poyser, Berkhamstead, UK.
Poirazidis, K., Goutner, V., Skartsi, T., Stamou, G.P., 2004. Modelling nesting habitat as a conservation tool for the Eurasian black vulture (Aegypius monachus) in Dadia Nature Reserve, northeastern Greece. Biol. Conserv. 118, 235–248. doi:10.1016/j.biocon.2003.08.016
Skartsi, T., Elorriaga, J.N., Vasilakis, D.P., Poirazidis, K., 2008. Population size, breeding rates and conservation status of Eurasian black vulture in the Dadia National Park, Thrace, NE Greece. J. Nat. Hist. 42, 345–353.
Vasilakis, D.P., Poirazidis, K.S., Elorriaga, J.N., 2008. Range use of a Eurasian black vulture (Aegypius monachus) population in the Dadia-Lefkimi-Soufli National Park and the adjacent areas, Thrace, NE Greece. J. Nat. Hist. 42, 355–373. doi:10.1080/00222930701835308
WWF Ελλάς, 2013. Αιολικά πάρκα στη Θράκη - Αναθεωρημενη πρόταση ορθής χωροθέτησης του WWF Ελλάς. Δαδιά-Αθήνα
Zakkak, S., E. Kakalis, A. Radović, J. M. Halley, and V. Kati. 2014. The impact of forest encroachment after agricultural land abandonment on passerine bird communities: The case of Greece. Journal for Nature Conservation 22:157–165.</t>
  </si>
  <si>
    <t xml:space="preserve">Προμήθεια και τοποθέτηση δορυφορικών πομπών για καταγραφή και μετακίνηση ημερόβιων αρπακτικών πουλιών </t>
  </si>
  <si>
    <t>Τοποθέτηση δορυφορικών πομπών (24 πομποί) για την καταγραφή των μετακινήσεών τους έτσι ώστε να εκτιμηθούν οι τάσεις των πληθυσμών τους σε σχέση με τις μεταβολές περιβαλλοντικών παραμέτρων, φυσικών και ανθρωπογενών, με στόχο την αποτίμηση της αποτελεσματικότητας της εφαρμοζόμενης διαχείρισης. Για την αποτύπωση δημογραφικών στοιχείων του πληθυσμού (πχ πιστότητα στις θέσεις φωλεοποίησης, πιστότητα ζευγαριών, ηλικία ατόμων σε αναπαραγωγή, κοκ) θα πρέπει να σημανθούν  άτομα Μαυρόγυπα διαφόρων ηλικιών, συμπεριλαμβανομένων και νεοσσών, καθώς επίσης και άτομα κραυγαετού και φιδαετού. Σε κάθε πουλί  (μαυρόγυπες, κραυγαετός, φιδαετός) θα τοποθετηθούν από ένα μεταλλικό και ένα πλαστικό δακτυλίδι στα δύο πόδια, καθώς και  πλαστική σημασμένη ετικέτα (wing tag) στην αριστερή φτερούγα (περίπου 100 δακτυλίδια). Η σύλληψη των νεοσσών  θα γίνει στις φωλιές από εκπαιδευμένο προσωπικό, με μεθόδους δοκιμασμένες επί σειρά ετών. Στη συνέχεια οι νεοσσοί θα μεταφέρονται σε ασφαλές σημείο, εκτός φωλιάς, για την τοποθέτηση των δακτυλιδιών και της σημασμένης ετικέτας φτερούγας (wing tag) και θα επανατοποθετούνται στην φωλιά.</t>
  </si>
  <si>
    <t xml:space="preserve">Η παρακολούθηση ατόμων προστατευόμενων ειδών με δορυφορική τηλεμετρία συμβάλει σημαντικά στην ακριβή διερεύνηση της οικολογίας, της συμπεριφοράς και της χωρικής κατανομής τους σε σχέση με ενδιαιτήματα τροφοληψίας, αναπαραγωγής κοκ, ενώ παράλληλα επιτρέπει την άμεση επέμβαση σε περίπτωσή πιυ διαπιστωθεί ότι κάποιο άτομο αντιμετωπίζει κάποιο πρόβλημα. Στην περίπτωση της περιοχής ευθύνης του ΦΔ προτείνεται να τοποθετηθούν δορυφορικοί πομποί στο Μαυρόγυπα, είδος με μόνιμη παρουσία στην περιοχή, καθώς και σε δύο μεταναστευτικά είδη που αναπαράγονται στην περιοχή (Κραυγαετός και Φιδαετός). Τα στοιχεία τηλεμετρίας συμβάλουν σημαντικά στην αποτύπωση των θέσεων αναπαραγωγής, τροφοληψίας και κούρνιας, καθώς και των διαδρόμων μετακίνησης των ατόμων και παρέχουν τη δυνατότητα αποτίμησης των απειλών στις περιοχές αυτές. Παράλληλα, καθιστούν δυνατή την άμεση παρέμβαση σε περίπτωση που διαπιστωθεί ότι κάποιο άτομο  αντιμετωπίζει κάποιο πρόβλημα και στην αποτίμηση της θνησιμότητας, με άμεση εφαρμογή στον έγκαιρο εντοπισμό δηλητηριασμένων δολωμάτων. Επιπλέον, στα μεταναστευτικά είδη, η δορυφορική τηλεμετρία συμβάλει στον εντοπισμών των περιοχών διαχείμανσης και στην αποτύπωση τυχών κινδύνων που αντιμετωπίζουν κατά τη μετανάστευση. Παράλληλα με την τοποθέτηση των δορυφορικών πομπών θα λαμβάνονται δείγματα αίματος, εκκρίματος κλοάκης, φάρυγγα και δακρύων, με σκοπό τη διερεύνηση της κατάστασης της υγείας των πουλιών 
Με βάση τα παραπάνω στοιχεία θα εκτιμηθούν οι τάσεις των πληθυσμών των παραπάνω ειδών σε σχέση με τις μεταβολές περιβαλλοντικών παραμέτρων, φυσικών και ανθρωπογενών, με στόχο την αποτίμηση της αποτελεσματικότητας της εφαρμοζόμενης διαχείρισης. </t>
  </si>
  <si>
    <t>Carcamo, B., Kret, E., Ζωγράφου, Χ., Βασιλακης, Δ., 2011. Αξιολόγηση των επιπτώσεων εννέα αιολικών πάρκων της Θράκης στα αρπακτικά πουλιά WWF Ελλάς , Τεχνικη Έκθεση, 2011. Αθήνα.</t>
  </si>
  <si>
    <t xml:space="preserve">Παρακολούθηση αναπαραγόμενων ημερόβιων / νυκτόβιων επικρατειακών και διαχειμαζόντων αρπακτικών πουλιών </t>
  </si>
  <si>
    <t>Παρακολούθηση αναπαραγόμενων ημερόβιων επικρατειακών αρπακτικών πουλιών (170 ημέρες πεδίου + 50 ημέρες γραφείου) - μία φορά (ομάδα  2 ατόμων τουλάχιστον), Παρακολούθηση αναπαραγόμενων νυκτόβιων επικρατειακών αρπακτικών πουλιών (75 ημέρες πεδίου + 25 ημέρες γραφείου) - μία φορά (ομάδα  2 ατόμων τουλάχιστον) - Παρακολούθηση διαχειμαζόντων ημερόβιων αρπακτικών πουλιών (30 ημέρες πεδίου + 10  ημέρες γραφείου) - κάθε 2 χρόνια</t>
  </si>
  <si>
    <t xml:space="preserve">Το σύνολο σχεδόν των ειδών ημερόβιων αρπακτικών πουλιών είναι προστατευταία σύμφωνα με την οδηγία 2009/407 (Παράρτημα Ι). Η συστηματική παρακολούθησή τους λαμβάνει χώρα στην περιοχή από το 2000, παρέχοντας πολύ σημαντικές πληροφορίες για τις πληθυσμιακές τάσεις και την κατανομή των ειδών και αποτελώντας κρίσιμο παράγοντα για την επιλογή μέτρων διαχείρισης στις περιπτώσεις που αυτά απαιτούνται. Τα αναπαραγόμενα νυκτόβια αρπακτικά πουλιά δεν έχουν αποτελέσει μέχρι σήμερα αντικείμενο συστηματικής παρακολούθησης στην περιοχή αρμοδιότητας του ΦΔ. Το 2010  το WWF προχώρησε σε καταγραφή των επικρατειών τους, θέτοντας τη βάση για μελλοντική παρακολούθηση των πληθυσμών τους. Η επανάληψη της καταγραφής μετά το πέρας μίας 5ετίας αναμένεται να παρέχει σημαντικές πληροφορίες για τις πληθυσμιακές τάσεις και την κατανομή των ειδών, έτσι ώστε να εξεταστεί αν απαιτούνται ειδικά μέτρα διατήρησης των ειδών. </t>
  </si>
  <si>
    <t>Χαρτογράφηση ζωνών ευαισθησίας</t>
  </si>
  <si>
    <t>Καταγραφή υποδομών που αποτελούν απειλή για τα είδη προτεραιότητας των περιοχών ΖΕΠ ευθύνης του Φορέα διαχείρισης όπως γραμμικές υποδομές (δίκτυα μεταφοράς ενέργειας, αιολικά πάρκα, άλλες κατασκευές που φθάνουν σε μεγάλο ύψος όπως κεραίες τηλεπικοινωνίας)
Να καλυφθεί η έκταση που βρίσκεται κυρίως κατά μήκος κορυφογραμμών της περιοχής Έβρου και Ροδόπης αλλά και σε σημεία στα οποία εντοπίζονται εγκαταστάσεις κεραιών</t>
  </si>
  <si>
    <t xml:space="preserve">Σύμφωνα με τη βιβλιογραφία πολλά από τα είδη χαρακτηρισμού είναι ευαίσθητα σε υποδομές (πχ δίκτυα μεταφοράς ρεύματος, πυλώνες υψηλής τάσης, αιολικά πάρκα) και δραστηριότητες που λαμβάνουν χώρα εντός της προστατευόμενης περιοχής. Η χαρτογράφηση των υποδομών και δραστηριοτήτων αυτών, σε συνδυασμό με την αποτύπωση της κατανομής των ειδών και τη χρήση του χώρου από αυτά θα συμβάλει στην επανεξέταση της χωροθέτησής τους και στη λήψη των απαραίτητων  μέτρων έτσι ώστε να ελαχιστοποιούνται οι επιπτώσεις. Υλοποίηση Μελέτης  χαρτογράφησης δίκτυων μεταφοράς ρεύματος, πυλώνων υψηλής τάσης, αιολικών πάρκων και της εξέτασης των μετακινήσεων  των ατόμων μαυρόγυπα από την οποία θα προκύψουν περιοχές  επικινδυνότητας  για θανάτωση αρπακτικών από ηλεκτροπληψία ή προσκρουση σε ανεμογεννητριες. Τα στοιχεία της μελέτης θα χρησιμοποιηθούν για τη δράση της μόνωσης των πυλώνων μεταφοράς ηλεκτρικού ρεύματος. Από το 2004 η Ελληνική Ορνιθολογική Εταιρεία, με σχετικό υπόμνημα έχει ζητήσει από το Υπουργείο Περιβάλλοντος την εκπόνηση χαρτογράφησης ευαισθησίας για τα αιολικά πάρκα σε εθνική κλίμακα. Το ίδιο ζήτησε και το 2007, με αντίστοιχο υπόμνημα στο πλαίσιο της δημόσιας διαβούλευσης για το Ειδικό Χωροταξικό Σχέδιο για της Α.Π.Ε. Μέχρι σήμερα δεν έχει πραγματοποιηθεί όμως καμία ενέργεια   
Στις νέες περιοχές natura υπό την ευθύνη του ΦΔ θα πρέπει να πραγματοποιηθεί χαρτογράφηση των μεγάλων υποδομών (φράγματα, ) και των γραμμικών υποδομών (δίκτυα μεταφοράς ενέργειας, αιολικά πάρκα) καθώς πολλά από αυτά συγκεντρώνονται σε περιοχές με τα μεγαλύτερα υψόμετρα στην περιοχή ευθύνης του ΦΔ. Τις ίδιες αυτές περιοχές χρησιμοποιούν ως ενδιαίτημα και για την ανεύρεση τροφής είδη τα οποία είναι ευαίσθητα στον κίνδυνο πρόσκρουσης σε Α/Γ, όπως οι γύπες και μεγάλα αρπακτικά.
Τα τελευταία χρόνια έχουν καταγραφεί περιστατικά προσκρούσεων πουλιών με Α/Γ όπως Μαυρόγυπα και Όρνιου που σημαίνει ότι ο κίνδυνος υπάρχει και μπορεί να αυξηθεί με την αύξηση της συγκέντρωσης Α/Γ κατά μήκος των κορυφογραμμών της περιοχής της ΠΑΠ Ι. </t>
  </si>
  <si>
    <t>Donázar, J., Blanco, G., Hiraldo, F., Soto-Largo, E., Oria, J., 2002. Effects of forestry and other land-use practices on the conservation of cinereous vultures. Ecol. Appl. 12, 1445–1456.</t>
  </si>
  <si>
    <t>Παρακολούθηση και εκτίμηση της επίδρασης των αιολικών πάρκων στα χειρόπτερα, στα είδη χαρακτηρισμού και τους οικοτόπους προτεραιότητας (κατακερματισμός οικοτόπων προτεραιότητας, διάβρωση, απώλεια).</t>
  </si>
  <si>
    <t>Σκοπός είναι η πρόβλεψη και πρόληψη της άμεσης (θανατώσεις) και έμμεσης (καταστροφή ή υποβάθμιση των καταφυγίων και των περιοχών τροφοληψίας) επιβάρυνσης των πληθυσμών τους από τα αιολικά πάρκα. Εκτιμηση μεγέθους θανατώσεων, εκτίμηση της επικυνδυνότητας κάθε ανεμογγεννήτριας και αιολικού πάρκου, ποια είδη χειροπτέρων πλήτονται; Αναζήτηση και κατανόηση των υπάρχοντων μεταναστευτικών διαδρομών, καταγραφή της δραστηριότητας και χρήσης της περιοχής των αιολικών από τα χειρόπτερα,  σύνταξη προτάσεων για μέτρα μετρα μετριασμού των επιπτώσεων.</t>
  </si>
  <si>
    <t>Είναι γνωστό από τη διεθνή βιβλιογραφία ότι τα αιολικά πάρκα έχουν δυσμενείς επιπτώσεις σε πληθώρα ειδών ορνιθοπανίδας και χειροπτέρων, καθώς και στους οικότοπους τους οποίους εγκαθίστανται. Η σημαντικός αριθμός ειδών που έχουν χαρακτηριστεί ευαίσθητα σε αιολικά πάρκα και διαβιούν στην περιοχή ευθύνης του ΦΔ, σε συνδυασμό με το μεγάλο αριθμό των εγκατεστημένων ανεμογεννητριών, καθιστά την παρακολούθηση της επίδρασής τους σε τοπικό επίπεδο επιτακτική, έτσι ώστε να διαπιστωθεί η σκοπιμότητα λήψης μέτρων μετριασμού των επιπτώσεων αυτών.</t>
  </si>
  <si>
    <t xml:space="preserve">Παρακολούθηση και εκτίμηση της επίδρασης και απομόνωσης πληθυσμών χειροπτέρων και τόπων τροφοληψίας της Εθνική Οδού και άλλων κεντρικών ή μη δρόμων στα χειρόπτερα </t>
  </si>
  <si>
    <t>Αναζήτηση και καταγραφή των "περασμάτων" (bat overpasses) πάνω από την εθνική οδό και άλλων μεγάλων δρόμων, παρακολούθηση της δραστηριότητας των νυχτερίδων σε διαφορετικές αποστάσεις αποστάσεις από την ΕΟ, αναζήτηση και παρακολούθηση των αποικιών που βρίσκονται κοντά στην ΕΟ και και εκτίμιση της επίδρασης του δρόμου τους πληθυσμούς. Τοποθέτηση ειδικών περασμάτων πάνω από την ΕΟ σε θέσεις κατάλληλες και παρακολούθηση της χρήσης του από τα χειρόπτερα μετά την εγκατάσταση.</t>
  </si>
  <si>
    <r>
      <t>Η ύπαρξη δρόμων τις περισσότερες φορές επιδρά αρνητικά στα χειρόπτερα. Μερικές από τις επιδράσεις αυτές είναι: 1) απώλεια ενδιαιτημάτων (με τη δημιουργία νέων δρόμων) ή υποβάθμιση αυτών (φώτα, ρύπανση, κα). Επίσης, δρούν σαν φράχτες (λόγω κίνησης και όχι μόνο), άμεσες θανατώσεις λόγω σύγκρουσης με διερχόμενα οχήματα κα. Τα ερωτήματα που θα πρέπει να απαντηθούν είναι αν σκοτώνονται ζώα;, εάν είναι αρκετά τα υφιστάμενα περάσματα  (ποτάμια κάτω από την εθνική) ή χρειάζονται και άλλα (εναέρια ίσως) περάσματα και εάν υπάρχουν περιπτώσεις που να ευνοεί η ύπαρξη δρόμων τα χειρόπτερα (δασικοί και άλλοι δρόμοι);</t>
    </r>
    <r>
      <rPr>
        <b/>
        <sz val="11"/>
        <color rgb="FF000000"/>
        <rFont val="Calibri"/>
        <family val="2"/>
        <charset val="161"/>
        <scheme val="minor"/>
      </rPr>
      <t xml:space="preserve"> </t>
    </r>
  </si>
  <si>
    <t xml:space="preserve">Berthinussen, A., and J. Altringham. 2012. The effect of a major road on bat activity and diversity. Journal of Applied Ecology., Altringham J., Kerth G. (2016) Bats and Roads. In: Voigt C., Kingston T. (eds) Bats in the Anthropocene: Conservation of Bats in a Changing World. Springer, Cham, Kitzes, J., and A. Merenlender. 2014. Large roads reduce bat activity across multiple species. PLoS ONE., Claireau, F., Bas, Y., Puechmaille Sébastien, J., Julien, J.-F., Allegrini, B., &amp; Kerbiriou, C. (2018). Bat overpasses: an insufficient solution to restore habitat connectivity across roads. Journal of Applied Ecology.doi:10.1111/1365-2664.13288 </t>
  </si>
  <si>
    <t>Διαφοροποίηση του συστήματος τροφικής ενίσχυσης των γυπών</t>
  </si>
  <si>
    <t>Στόχοι του προτεινόμενου μέτρου είναι Διατήρηση υγιούς πληθυσμού πτωματοφάγων, Ενίσχυση της αναπαραγωγικής επιτυχίας με διευκόλυνση στην πρόσβαση σε τροφή, Μείωση του κινδύνου εύρεσης νεκρών ζώων από τους γύπες που έχουν εμποτιστεί με δηλητήριο για την θανάτωση σαρκοφάγων θηλαστικών</t>
  </si>
  <si>
    <t>Η διαφοροποίηση του συστήματος τροφικής ενίσχυσης των γυπών κρίνεται απαραίτητο μέτρο διότι η συγκέντρωση γυπών σε ταΐστρες όπου παρέχονται μεγάλες ποσότητες τροφής με προβλέψιμο τρόπο δημιουργεί πολύπλοκα δημογραφικά προβλήματα (Bretagnolle et al. 2004;Carrete, Donαzar &amp; Margalida 2006a; Carrete et al. 2006b; Oro et al. 2008; Carrete et al. 2009). Για παράδειγμα, μειώνει την διασπορά και επιπλέον ευνοεί την δημιουργία πολύανδρων τρίο που τελικά μειώνουν την παραγωγικότητα των πληθυσμών των γυπών (Carrete et al. 2006b). Αναφέρεται ως εξαιρετικά πιθανό ότι η φυσική επιλογή να διαταράσσεται τεχνητά, επειδή η εντατική και λανθασμένα σχεδιασμένη τροφοδοσία επηρεάζει κάθε πτυχή της οικολογίας των πουλιών, συμπεριλαμβανομένου της αναπαραγωγής, της συμπεριφοράς, της δημογραφίας και της κατανομής (Robb et al., 2008) (Cortés-Avizanda et al., 2016). Η λανθασμένα σχεδιαζόμενη τροφοδοσία ίσως να ενισχύει άτομα του πληθυσμού που κάτω από διαφορετικές συνθήκες θα δεχόταν την πίεση της φυσικής επιλογής και ίσως να οδηγεί τους πληθυσμούς να προσαρμόζονται λανθασμένα στο περιβάλλον τους (Robb et al., 2008) (Cortés-Avizanda et al., 2016)</t>
  </si>
  <si>
    <t xml:space="preserve">Εκπόνηση Διαχειριστικού σχεδίου για τα δασόβια είδη χειροπτέρων </t>
  </si>
  <si>
    <t>Η δράση στοχεύει σε δυο επίπεδα. Το πρώτο επίπεδο αφορά τη λεπτομερή καταγραφή των χαρακτηριστικών του ενδιαιτήματος των δασόβιων ειδών χειροπτέρων στην περιοχή εφαρμογής της δράσης καθώς και στην αξιολόγηση των πιέσεων και των απειλών που ασκούνται στους πληθυσμούς τους. Το δεύτερο επίπεδο αφορά την λεπτομερή και τεκμηριβμένη πρόταση μιας δέσμης διαχειριστικών μέτρων (που θα βαζίζεται στη γνώση που θα αποκτηθεί μέσω του πρώτου επιπέδου) με σκοπό την βελτίωση της καταλληλότητας του ενδιαιτήματος των ειδών αυτών. Απότερος στόχος είναι η αξιοποίηση των αποτελλεσμάτων της δράσης για την επίτευξη της βελτίωσης της κατάστασης διατήρησης των δασόβιων ειδών χειροπτέρων στην περιοχή.</t>
  </si>
  <si>
    <t>Το σύνολο σχεδόν των ειδών χειροπτέρων τελούν υπό καθεστώς προστασίας σύμφωνα με την οδηγία 92/43/ΕΕ. Το Εθνικό Πάρκο Δάσους Δαδιάς-Λευκίμης-Σουφλίου φιλοξενεί σημαντικό αριθμό ειδών με ικανοποιητικούς πληθυσμούς, οι οποίοι όμως θα πρέπει να παρακολουθούνται συστηματικά για διαπιστώνεται η κατάστασή τους. Για τους παραπάνω λόγους απαιτείται η εκπόνηση ενός ειδικού διαχειριστικού σχεδίου που θα εστιάζει στην παρακολούθηση των δασόβιων ειδών χειρόπτερων. Επιπλέον, θα προτείνει μέτρα όπως διατήρηση ηλικιωμένων δέντρων αλλά και νεκρών-σάπιων κορμών στο δάσος για ευνόηση φωλιάσματος και τροφοληψίας καθώς και τη δημιουργία μικρών τεχνητών  λιμνοδεξαμενών για ευνόηση της τροφοληψίας των χειροπτέρων (αλλά και άλλων ειδών). Με βάση την τελευταία εθνική αναφορά στο πλαίσιο του άρθρου 17 της οδηγίας 92/43/ΕΟΚ, η κατάσταση διατήρησης των δασόβιων ειδών χειροπτέρων κρίνεται ως ενεπαρκής (U1). Επομένως  θα πρέπει να υλοποιηθούν διαχειριστικά μέτρα με στόχο την βελτίωση της  κατάστασης διατήρησης των ειδών αυτών. Προϋπόθεση για να ληφθούν κατάλληλα και αποτελεσματικά μέτρα για το σκοπό αυτό, είναι η μελέτη της οικολογίας των ειδών αυτών και ειδικότερα η αξιολόγηση των χαρακτηριστικών του ενδιαιτήματος τους και η μελέτη των απαιτήσεων των ειδών σε σχέση με το ενδιαίτημα. Μέσα από μια τέτοια μελέτη θα είναι δυνατόν να προταθούν συγκεκριμένα και χωρικά προσδιορισμένα διαχειριστικά μέτρα διαμόρφωσης του ενδιαιτήματος  (πχ διαχείριση νεκρών δέντρων, διαμόρφωση κατάλληλης δομής των δασοσυστάδων, δημιουργία ενδιαιτημάτων τροφοληψίας κλπ). Μέσα από ένα ολοκληρωμένο θεματικό διαχειριστικό θα παραχθεί η γνώση που απαιτείται για την επιλογή και εφαρμογή των κατάλληλων διαχειριστικών μέτρων για την βελτίωση της κατάστασης διατήρησης των δασόβιων ειδών χειροπτέρων στην περιοχή εφαρμογής του.</t>
  </si>
  <si>
    <t>João, M., R. Pereira, F. P. B, A. P. C, and P. P. C. 2016. Managing coniferous production forests towards bat conservation Managing coniferous production forests towards bat conservation. Wildlife Research 43:80–92.</t>
  </si>
  <si>
    <t xml:space="preserve">Αποκατάσταση και συντήρηση των εγκαταλελειμμένων ορυχείων για την ευνόηση των αποικιών </t>
  </si>
  <si>
    <t>Αναζήτηση και καταγραφή των αποικιών στα ορυχεία της περιοχής ευθύνης, καταγραφή και εκτίμηση της υφιστάμενης κατάστασης των ορυχείων και λήψη μέτρων αποκατάστασης και συντήρησης όπου κριθεί απαραίτητο με σκοπό την εξασφάλιση της καλής κατάστασης διατήρησης των ειδών χειροπτέρων της περιοχής.</t>
  </si>
  <si>
    <t xml:space="preserve">Τα εγκαταλελειμμένα ορυχεία που εντοπίζονται στην περιοχή ευθύνης του Φορέα Διαχείρισης αποτελούν σημαντικές θέσεις κούρνιας και αναπαραγωγής μεγάλου αριθμού χειροπτέρων που τελούν υπό καθεστώς προστασίας. Λόγω της παλαιότητάς τους αρκετά από αυτά τα ορυχεία αναμένεται να καταρρεύσουν στο μέλλον αν δε συντηρηθούν άμεσα, με αποτέλεσμα να χαθούν πολύτιμες οικοθέσεις για πληθώρα ειδών. </t>
  </si>
  <si>
    <t>Παραδοτέα Monitoring</t>
  </si>
  <si>
    <t xml:space="preserve">Αντικατάσταση του υπάρχοντος φωτισμού των οικισμών που βρίσκονται κοντά σε αποικίες με φώτα φιλικά στα χειρόπτερα </t>
  </si>
  <si>
    <t>Αντικατάσταση του παρόντος φωτισμού με φωτισμό φιλικό προς τα χειρόπτερα σε περιοχές που βρίσκονται κοντά σε γνωστές αποικίες, καταγραφή των διαδρομών τροφοληψίας ειδών ευαίσθητων στην ύπαρξη φωτισμού, ώστε να γίνει εκτίμηση της συνολικής επίδρασης του υπάρχοντος φωτισμού στους πληθυσμούς (ηχογραφήσεις, radio-tracking, κα).</t>
  </si>
  <si>
    <r>
      <t xml:space="preserve">Οι επιπτώσεις του τεχνητού φωτισμού είναι σημαντικές σε μια σειρά συμπεριφορών των χειροπτέρων. Σε αυτές συμπεριλαμβάνονται η αναζήτηση τροφής και οι μετακινήσεις, η έξοδος από τα καταφύγια, η αναπαραγωγή, τα ίδια τα καταφύγια κ.α.  Αν και ορισμένα είδη χειροπτέρων ευνοούνται από την ύπαρξη φωτεινών πηγών σε δρόμους, πολλά από αυτά (όπως είδη του γένους Plecotus και Myotis ή τα είδη </t>
    </r>
    <r>
      <rPr>
        <i/>
        <sz val="11"/>
        <color rgb="FF000000"/>
        <rFont val="Calibri"/>
        <family val="2"/>
        <charset val="161"/>
        <scheme val="minor"/>
      </rPr>
      <t>Barbastella barbastellus</t>
    </r>
    <r>
      <rPr>
        <sz val="11"/>
        <color rgb="FF000000"/>
        <rFont val="Calibri"/>
        <family val="2"/>
        <charset val="161"/>
        <scheme val="minor"/>
      </rPr>
      <t xml:space="preserve">, </t>
    </r>
    <r>
      <rPr>
        <i/>
        <sz val="11"/>
        <color rgb="FF000000"/>
        <rFont val="Calibri"/>
        <family val="2"/>
        <charset val="161"/>
        <scheme val="minor"/>
      </rPr>
      <t>Rhinolophus ferrumequinum</t>
    </r>
    <r>
      <rPr>
        <sz val="11"/>
        <color rgb="FF000000"/>
        <rFont val="Calibri"/>
        <family val="2"/>
        <charset val="161"/>
        <scheme val="minor"/>
      </rPr>
      <t xml:space="preserve">, </t>
    </r>
    <r>
      <rPr>
        <i/>
        <sz val="11"/>
        <color rgb="FF000000"/>
        <rFont val="Calibri"/>
        <family val="2"/>
        <charset val="161"/>
        <scheme val="minor"/>
      </rPr>
      <t>Rhinolophus hipposideros</t>
    </r>
    <r>
      <rPr>
        <sz val="11"/>
        <color rgb="FF000000"/>
        <rFont val="Calibri"/>
        <family val="2"/>
        <charset val="161"/>
        <scheme val="minor"/>
      </rPr>
      <t>) τις αποφεύγουν.</t>
    </r>
  </si>
  <si>
    <t xml:space="preserve">1) Stone, E. L., S. Harris, and G. Jones. 2015. Impacts of artificial lighting on bats: A review of challenges and solutions. 
2) Voigt,  C.C,  C.  Azam,  J.  Dekker,  J.  Ferguson,  M.  Fritze,  S.  Gazaryan,  F.  Hölker,  G.  Jones, N. Leader, D. Lewanzik, H.J.G.A. Limpens, F. Mathews, J. Rydell, H. Schofield, K.  Spoelstra,  M.  Zagmajster  (2018):  Guidelines  for  consideration  of  bats  in  lighting  projects. EUROBATS Publication Series No. 8. UNEP/EUROBATS Secretariat, Bonn, Germany, 62 pp </t>
  </si>
  <si>
    <t>Διατήρηση / αποκατάσταση των φυτοφρακτών κατά μήκος των καλλιεργήσιμων εκτάσεων στα πεδινά, ώστε να διατηρηθεί η ετερογένεια του τοπίου.</t>
  </si>
  <si>
    <t>Βελτίωση των ενδιαιτημάτων αγροτικών ειδών προτεραιότητας, Ενίσχυση αγροτικών ειδών πουλιών και ειδών οικοτόνων (Ανάλυση στόχων αναφορικά με τους επιθυμητούς τύπους καλλιέργειας, την κατανομή και το στάδιο ανάπτυξης  φυτοφρακτών σε σχέση με τα “είδη στόχους” της δράσης), Διατήρηση περιοχών περιμετρικά των καλλιεργειών με φυτοφράκτες που γειτνιάζουν με δασικές περιοχές ώστε να διατηρούνται ασφαλή περάσματα της πανίδας μικροθηλαστικών και μικρών πουλιών μεταξύ των ενδιαιτημάτων που αποτελούν τροφή για τα αρπακτικά, Προστασία των αγροτικών εκτάσεων από την διάβρωση τους εδάφους λόγω έντονων δυσμενών καιρικών συνθηκών, Προστασία των ειδών πανίδας από τους φυσικούς εχθρούς τους</t>
  </si>
  <si>
    <t>Αποτελούν ένα από τα σημαντικότερα ενδιαιτήματα των πουλιών. Σε αγροτικά και λιβαδικά οικοσυστήµατα της ̟περιοχής Ελασσόνας, οι φυτοφράκτες φιλοξενούν µεγάλο αριθµό ειδών ̟πουλιών και συντηρούν το µεγαλύτερο αριθµό ανα̟παραγόµενων ζευγαριών (Σφουγγάρης και Τσιλιγιάννης 2006). Οι φυτοφράκτες παίζουν πολύ σημαντικό ρόλο στη διατήρηση της βιοποικιλότητας καθώς αποτελούν δεξαμενή γενετικού υλικού (Baudry and Burel 1984). Οι διάδρομοι με φυτοφράκτες μεταξύ των δασών και των μικρότερων δενδρωδών εκτάσεων επιτρέπουν την ανταλλαγή ατόμων ενός πληθυσμού συμβάλλοντας έτσι στην μείωση της γενετικής υποβάθμισης και απομόνωσης των ατόμων του πληθυσμού (Herzog 2000). Είδη της χλωρίδας και πανίδας που κινδυνεύουν με εξαφάνιση λόγω οχλήσεων ή καταστροφής των ενδιαιτημάτων τους, πολλές φορές καταφέρνουν και επιβιώνουν σε περιοχές με φυτοφράκτες (Wehling and Dierkmann 2008 &amp; 2010). Ένα δίκτυο φυτοφρακτών, όπου υπάρχει μπορεί να αποτελεί δείκτη πυκνότητας πληθυσμών μικρών θηλαστικών, αφού εκεί βρίσκεται μια μεγάλη ποικιλία μικροπεριβαλλόντων (Gelling et al. 2007), παρέχεται προστασία από τα αρπακτικά πουλιά αλλά και τροφή για τα είδη που βρίσκουν προστασία (Orrock et al. 2004). Οι φυτοφράκτες αποτελούν κατάλληλες θέσεις για διάφορα είδη φιδιών και ερπετών που αποτελούν πηγή τροφής για τα αρπακτικά πουλιά όπως ο Κραυγαετός, ο Φιδαετός, η Γερακίνα</t>
  </si>
  <si>
    <t xml:space="preserve">Απογραφή και οριοθέτηση των λιβαδιών και των βοσκοτόπων στην περιοχή ευθύνης του Φορέα Διαχείρισης Δ-Λ-Σ </t>
  </si>
  <si>
    <t>Απογραφή, οριοθέτηση και χαρακτηρισμός του συνόλου των λιβαδιών και των βοσκοτόπων στην περιοχή ευθύνης του Φορέα Διαχείρισης. Εκπόνηση λιβαδοπονικής μελέτης που θα εκτιμά τη βοσκοϊκανότητα κάθε λιβαδιού και θα εμπεριέχει προτάσεις για την καλύτερη αξιοποίηση και έργα που θα αποτελούν κίνητρο για ίδρυση νέων κτηνοτροφικών μονάδων.</t>
  </si>
  <si>
    <t xml:space="preserve">Τις τελευταίες δεκαετίες, η σταδιακή εγκατάλειψη της εκτατικής κτηνοτροφίας στο ΕΠ έχει οδηγήσει στην εξάπλωση του δάσους σε βάρος των ανοικτών εκτάσεων. Η ετερογένεια του τοπίου είναι καίριας σημασίας για τη διατήρηση της βιοποικιλότητας της περιοχής, ενώ οι ανοικτές εκτάσεις αποτελούν θέσεις τροφοληψίας για την πλειοψηφία των αρπακτικών πουλιών που τελούν υπό καθεστώς προστασίας, συμπεριλαμβανομένων των γυπών.  Κατά συνέπεια, η ενίσχυση της εκτατικής κτηνοτροφίας στην περιοχή ευθύνης του ΦΔ, με στόχο τη διατήρηση των ανοικτών εκτάσεων, θα πρέπει να αποτελέσει άμεση προτεραιότητα. Η πλειοψηφία των μέτρων που προβλέπει η Ευρωπαϊκή Ένωση και ενσωματώνονται στα Εθνικά προγράμματα αγροτικής ανάπτυξης προϋποθέτουν η βόσκηση να γίνεται σε χαρακτηρισμένους και οριοθετημένους βοσκοτόπους. Σε αυτό το πλαίσιο θα πρέπει να πραγματοποιηθεί απογραφή και οριοθέτηση των λιβαδιών. </t>
  </si>
  <si>
    <t>Ίδρυση κτηνοτροφικού πάρκου στο Εθνικό Πάρκο Δάσους Δαδιάς - Λευκίμης - Σουφλίου</t>
  </si>
  <si>
    <t>Προτείνεται η ίδρυση κτηνοτροφικού πάρκου. οι Ενδεικτικές Υποδομές είναι οι εξής: Περίφραξη της έκτασης ίδρυσης του κτηνοτροφικού πάρκου, Χώρος διαμονής των οικόσιτων ζώων, Χώρος απόθεσης των αποβλήτων των ζώων, Χώρος διατροφής των ζώων, Χώρος μεταφοράς και αποθήκευσης της ζωοτροφής</t>
  </si>
  <si>
    <t>Τις τελευταίες δεκαετίες, η σταδιακή εγκατάλειψη της εκτατικής κτηνοτροφίας στο ΕΠ έχει οδηγήσει στην εξάπλωση του δάσους σε βάρος των ανοικτών εκτάσεων. Η ετερογένεια του τοπίου είναι καίριας σημασίας για τη διατήρηση της βιοποικιλότητας της περιοχής, ενώ οι ανοικτές εκτάσεις αποτελούν θέσεις τροφοληψίας για την πλειοψηφία των αρπακτικών πουλιών που τελούν υπό καθεστώς προστασίας, συμπεριλαμβανομένων των γυπών.  Κατά συνέπεια, η ενίσχυση της εκτατικής κτηνοτροφίας στην περιοχή ευθύνης του ΦΔ, με στόχο τη διατήρηση των ανοικτών εκτάσεων, θα πρέπει να αποτελέσει άμεση προτεραιότητα. Το εν λόγω έργο θα περιλαμβάνει την μελέτη και ίδρυση υποδομών με τις οποίες να διευκολύνεται η εγκατάσταση μη μόνιμων, κινητών κτηνοτροφικών μονάδων από ντόπιους κτηνοτρόφους. Την δυνατότητα αύξησης του κτηνοτροφικού κεφαλαίου με την εγκατάσταση των κατάλληλων υποδομών. Χρήση του χώρου πρώην στρατοπέδου. Προσέλκυση επισκεπτών για γνωριμία με την εν λόγω δραστηριότητα
Χρονοδιάγραμμα: 12 μήνες.  Εκπόνηση τεχνικο-οικονομικής μελέτης
Μελέτη για την ίδρυση εγκαταστάσεων. Εργασίες κατασκευής των υποδομών</t>
  </si>
  <si>
    <t>Γιολοδάσης Δ. (2010) Μελέτη ίδρυσης προβατοτροφικής επιχείρησης δυναμικότητας 500 προβατίνων. Γεωπονικό Πανεπιστήμιο Αθηνών. Μεταπτυχιακή διατριβή, Λάγκα, Β., Σκαπέτας Β., Σινάπης Ε., Κατάνος Ι (2010) Μηχανική άμελξη αιγοπροβάτων στην Ελλάδα, υφιστάμενη κατάσταση και προοπτικές. Επιθ. Ζωοτ. Επιστ. Ειδική Έκδοση, 36:77., Παναγάκης Π (2005) Σχεδιασμός προβατοστασίων και στέγαση προβάτων. Επιθ. Ζωοτ. Επιστ. Ειδική έκδοση Διημερίδα προβατοτροφίας «Η προβατοτροφία στη Λέσβο»</t>
  </si>
  <si>
    <t xml:space="preserve">Επανεισαγωγή Οπληφόρων ειδών στο Εθνικό Πάρκο Δάσους Δαδιάς – Λευκίμης – Σουφλίου </t>
  </si>
  <si>
    <t>Σήμερα σε πολλές περιοχές διαπιστώνεται η υποβόσκηση των λιβαδιών και η εγκατάλειψη. Δημιουργούνται έτσι ευνοϊκές συνθήκες για επανεισαγωγή οπληφόρων (ελαφιών κ.ά). Το κενό που αφήνουν τα αγροτικά ζώα στην τοπική οικονομία μπορούν να αναπληρώσουν τα οπληφόρα είδη. Η ανάγκη για κατάρτιση και εφαρμογή ειδικών και διαρκών διαχειριστικών σχεδίων είναι πια επιτακτική και η δασική υπηρεσία οφείλει να προχωρήσει πια σε ουσιαστικά σχέδια διαχείρισης, σε συνεργασία με τους δασολόγους και ειδικευμένους επιστήμονες που απασχολούν πια οι κυνηγετικές οργανώσεις. Ο Φ.Δ. σε επίπεδο εθνικού πάρκου αλλά και ευρύτερα στις άλλες περιοχές natura, μπορεί να εξετάσει τις προϋποθέσεις και τις συνθήκες επανεισαγωγής οπληφόρων, συλλέγοντας διάφορα στοιχεία περιβαλλοντικού ενδιαφέροντος και να προτείνει σημεία κατάλληλα για την εγκατάσταση πυρήνων προσαρμογής ελαφοειδών (περιφραγμένα σημεία του δάσους με έκταση επαρκή για την φιλοξενία 7 – 15 ατόμων αρσενικών και θηλυκών σε αναλογία 1 αρσενικό με 7 – 8 θηλυκά.</t>
  </si>
  <si>
    <t>Η επανεισαγωγή οπληφόρων στο Ε.Π.Δ-Λ-Σ, αποτελεί εδώ και αρκετά χρόνια ένα σημαντικό αντικείμενο συζήτησης των επιστημόνων, καθώς ως φυτοφάγα είδη αποτελούν ένα σημαντικό "εργαλείο" ελέγχου της βλάστησης σε μια περιοχή, διαμορφώνοντας τη σύνθεση των φυτοκοινοτήτων στα δασικά οικοσυστήματα (Μπακαλούδης 2008).
Με τις προβλεπόμενες απελευθερώσεις Ελαφιών στο ΕΠΔΔΛΣ αναμένεται να εγκλιματιστεί και να εγκατασταθεί επαρκής αριθμός Ελαφιών, ώστε αυτός να είναι βιώσιμος και να μην απαιτούνται πρόσθετες φροντίδες για παροχή τροφής. Η εγκατάσταση ενός υγιούς πληθυσμού θα αυξήσει τη βιοποικιλότητα στην περιοχή με την εμφάνιση επιπλέον ειδών. Επιπλέον, ο πληθυσμός των οπληφόρων μπορεί να αποτελεί τροφή για τα σαρκοφάγα της περιοχής και έτσι να μειωθεί η πίεση αυτών προς τα λίγα εναπομείναντα κτηνοτροφικά ζώα. Επίσης, από τα νεκρά οπληφόρα αναμένεται να τρέφονται και τα πτωματοφάγα της περιοχής.
Η ύπαρξη πληθυσμού οπληφόρων θα συμβάλει στην διατήρηση των υπαρχόντων διακένων με τη βόσκηση των αγροστωδών, ποωδών φυτών και των νεαρών αρτίφυτρων, αλλά και στη διεύρυνσή τους, ιδιαίτερα στη Ζώνη Α2 του ΕΠ. Καθώς τα άτομα θα κινούνται σε μεγάλη έκταση του δάσους και προτιμώντας ανοικτές περιοχές λόγω της οικολογίας τους, θα ευνοηθεί η διατήρηση των διακένων σε όλο το ΕΠ.
Η δράση προβλέπεται επίσης από το ειδικό διαχειριστικό σχέδιο Ζώνης Α του Εθνικού Πάρκου (Διαχειριστική περίοδος 2017-2026).</t>
  </si>
  <si>
    <t xml:space="preserve">Επαναεισαγωγή Λαγόγυρου και μείωση του κατακερματισμού της εξάπλωσης του στην περιοχή του Έβρου (περιλαμβάνονται και οι δύο περιοχές ευθύνης των Φορέων Διαχείρισης του νομού)
</t>
  </si>
  <si>
    <t xml:space="preserve">Δημιουργία νέων αποικιών λαγόγυρου,  Δημιουργία αποικίας εκτροφής λαγόγυρων, σε φυσική κατάσταση, για τροφοδοσία ατόμων προς απελευθέρωση,  Δημιουργία εγκαταστάσεων καραντίνας για υποδοχή ζώων που χρειάζονται μετεγκατάσταση (π.χ. από ζώα που πρέπει να μετακινηθούν λόγω τεχνικών έργων, δρόμων κτλ.) - χωρητικότητα 50 ζώων, Ευαισθητοποίηση για τις οικολογικές ανάγκες και απειλές του λαγόγυρου σε περιοχές εμφάνισης  / δημιιουργίας μικρών αποικιών λαγόγυρου </t>
  </si>
  <si>
    <t>€ 400.000 (το κόστος για τις επόμενες περιόδους θα είναι ~€60.000/έτος)</t>
  </si>
  <si>
    <r>
      <t xml:space="preserve">Εγκατάσταση προγράμματος προστασίας, διαχείρισης και αναπαραγωγής του φυτικού είδους </t>
    </r>
    <r>
      <rPr>
        <i/>
        <sz val="11"/>
        <color theme="1"/>
        <rFont val="Calibri"/>
        <family val="2"/>
        <charset val="161"/>
        <scheme val="minor"/>
      </rPr>
      <t>Eriolobus trilobatus</t>
    </r>
    <r>
      <rPr>
        <sz val="11"/>
        <color theme="1"/>
        <rFont val="Calibri"/>
        <family val="2"/>
        <charset val="161"/>
        <scheme val="minor"/>
      </rPr>
      <t xml:space="preserve"> (Malus trilobata) στην περιοχή  ευθύνης του Φορέα Διαχείρισης  Εθνικού Πάρκου Δαδιάς – Λευκίμης – Σουφλίου</t>
    </r>
  </si>
  <si>
    <t>Προστασία των έναπομείναντων ατόμων και του ενδιαιτήματος τους για εξάπλωση του στην ευρύτερη περιοχή. Δημιουργία φυτωρίου αναπαραγωγής του είδους με σκοπό την αύξηση του πληθυσμού καθώς αποτελεί σημαντική πηγή τροφής για μκρόπουλα και μικροθηλαστικά</t>
  </si>
  <si>
    <t>Στην περιοχή, η οποία φυτογεωγραφικά βρίσκεται μεταξύ της Μεσογείου, της Βαλκανικής και της Ανατολίας απαντώνται σημαντικά είδη χλωρίδας που είναι είτε ενδιαφέροντα από χωρολογική άποψη όπως τα Salix xanthicola, Cistus laurifolius, είτε ενδημικά ή σπάνια, όπως το Eriolobus trilobatus (Phitos et al. 1995) το οποίος χαρακτηρίζεται και ως «Τρωτό» σύμφωνα με το Κόκκινο Βιβλίο (Browicz 1982; Korakis &amp; al. 2006).  Περιλαμβάνεται η καταγραφή, σήμανση και λήψη δεδομένων από το ύπαιθρο (θέση, μορφομετρικά χαρακτηριστικά, δεδομένα φαινολογίας, βιότοπος) για όλα τα άτομα του πληθυσμού του E. trilobatus. ανάπτυξη ΓΣΠ και η παραγωγή χάρτη κατανομής του πληθυσμού καθώς και η δημιουργία εξαρτημένης βάσης για τα δεδομένα που θα συλλεχθούν. Παρακολούθηση της φαινολογίας και της κατάστασης του πληθυσμού για δύο συνεχόμενα έτη. αξιολόγηση της κατάστασης του πληθυσμού σύμφωνα με τα διεθνή ισχύοντα κριτήρια. Kαταγραφή των απειλών και αρνητικών επιδράσεων. αναπαραγωγή του είδους ex situ.  Παράλληλα θα γίνει καταγραφή ενδεχόμενων μεταβολών στον πληθυσμό ή στον βιότοπο. Ενημέρωση και επιμόρφωση του κοινού για το Eriolobus trilobatus. δημιουργία έντυπου και ψηφιακού ενημερωτικού υλικού για την προβολή του είδους και παρουσίαση των αποτελεσμάτων της έρευνας. ενημέρωση των οικείων δασικών υπηρεσιών. Επιμόρφωση των στελεχών του Φορέα Διαχείρισης του Εθνικού Πάρκου και των κοινωνικών εταίρων. </t>
  </si>
  <si>
    <t>Δημιουργία πετροσορών (θέσεων διάπαυσης και διαχείμασης) στις γεωργικά καλλιεργούμενες εκτάσεις και στα διάκενα και όπου αυτοί οι σοροί σκιάζονται από δέντρα να αποκαλύπτονται</t>
  </si>
  <si>
    <t>Δημιουργία πετροσωρών στις γεωργικά καλλιεργούμενες εκτάσεις και στα διάκενα στη ζώνη Α' του Εθνικού Πάρκου Δ-Λ-Σ</t>
  </si>
  <si>
    <t>Το γεγονός ότι τα ερπετά είναι εξώθερμοι οργανισμοί αποτελεί την πλέον σημαντική δύναμη που καθορίζει την επιλογή του τρόπου και της θέσης διαβίωσής τους. Τα ερπετά είναι αναγκασμένα να αφιερώνουν ένα σημαντικό μέρος του καθημερινού τους χρόνου στη θερμορύθμιση, έτσι θέσεις που προσφέρονται για αυτή την δραστηριότητα προτιμούνται σαφώς από τα ερπετά. Η πρόσβαση σε “καλές” θέσεις θερμορύθμισης οδηγεί σε έντονο ανταγωνισμό. Ως “καλές” θέσεις νοούνται συγκεκριμένα σημεία τα οποία διαθέτουν υπόστρωμα που θερμαίνεται ταχέως ή κρατά επί μακρόν τη θερμότητα, ενώ ταυτόχρονα υπάρχει αφθονία τροφής και παρέχεται στοιχειώδης προστασία από θηρευτές (Adolph 1990). Οι Παφίλης et al., (2014) καταλήγουν ότι οι ξερολιθιές πληρούν όλους αυτούς τους όρους και αποτελούν εξαιρετικής σημασίας για τα ερπετά και εν γένει την βιοποικιλότητα (Παφίλης et al., 2014). Οι ξερολιθιές δεν αποτελούν δομικό στοιχείο του περιβάλλοντος της περιοχής μελέτης. Οι πετροσοροί που προέρχονται όμως από τον καθαρισμό των χωραφιών αποτελούσαν και αποτελούν τέτοιο στοιχείο. Προτείνεται τέτοιοι σοροί να δημιουργούνται στις γεωργικά</t>
  </si>
  <si>
    <t>Μελέτες για την αξιολόγηση της επίπτωσης των αιολικών πάρκων στα είδη χαρακτηρισμού και τους οικοτόπους προτεραιότητας</t>
  </si>
  <si>
    <t>Η περιοχή ευθύνης του Φορέα Διαχείρισης είναι διεθνώς αναγνωρισμένη γιατί φιλοξενεί σημαντικά είδη πανίδας όπως γύπες και αρπακτικά. Εντός της Περιοχής Αιολικής Προατεραιότητας Ι (Π.Α.Π. Ι) βρίσκεται ο µοναδικός αναπαραγώμενο πληθυσµός Μαυρόγυπα Aegypius monachus στη ΝΑ Ευρώπη (είδος χαρακτηρισµένο από την IUCN ως «Σχεδόν Απειλούµενο» σε παγκόσµια κλίµακα) ο οποίος χρησιµοποιεί την περιοχή για τροφοληψία και αναπαράγεται στο Εθνικό Πάρκο ∆αδιάς-Λευκίµµης-Σουφλίου. Η περιοχή φιλοξενεί επίσης το απειλούμενο είδος του Ασπροπάρη το οποίο τα τελευταία χρόνια αντιμετωπίζει έντονα προβλήματα βιωσιμότητας λόγω μείωσης του πληθυσμού από τις ανθρώπινες δραστηριότητες. Συναντάται ο σημαντικότερος πληθυσμός του Χρυσαετού στην Ελλάδα. Περίπου το 50% της περιοχής όπου σχεδιάζεται η εγκατάσταση των αιολικών πάρκων καλύπτεται από περιοχές που ανήκουν στο δίκτυο Natura 2000. Οι πιέσεις και απειλές από διάφορες ανθρώπινες δραστηριότητες για τα είδη άγριας πανίδας, που υπάρχουν στην περιοχή, σε συνδυασμό με το αυξανόμενο ενδιαφέρον από εταιρείες για την εγκατάσταση αιολικών πάρκων αυξάνει τον κίνδυνο απώλειας ενδιαιτημάτων κατάλληλων για γύπες και αρπακτικά καθώς επίσης και απωλειών των ατόμων αυτών με αποτέλεσμα να είναι επιτακτική η ανάγκη λεπτομερέστερης έρευνας και τεκμηρίωσης για τις επιπτώσεις που αυτά προκαλούν καθώς επίσης και η καταγραφή προτάσεων για την ορθότερη χωροθέτηση των νέων αιολικών πάρκων σε περιοχές που χρησιμοποιούνται από τα είδη αυτά.</t>
  </si>
  <si>
    <t>Doutau B., Kafkaletou – Diez A., Cárcamo B., Vasilakis D. and Kret E. (2011) The wind parks’ impact on birds of prey in Thrace - Annual Report August 2009 – August 2010. Technical Report. pp. 43. WWF Greece, Athens. - - Drewitt A.L. and Langston R. (2006) Assessing the impacts of wind farms on birds. Ibis 148: 29-42. - - - Ruiz C, Poirazidis K, Schindler S, 2005. Impacts of wind farms on birds in Evros and Rhodopi, Greece: Preliminary results. International Conference on the Conservation and Management of VulturePopulations. Book of abstracts. November 2005. Thessalonica, Greece. - - - Skartsi T., Elorriaga J.N. Javier N., Vasilakis D.P. and Poirazidis K. (2008) Population size, breeding rates and conservation status of Eurasian black vulture in the Dadia National Park, Thrace, NE Greece. Journal of Natural History 42(5): 345-353. - - - WWF Greece (2008) Wind farms in Thrace: Recommendations on the proper site selection. Athens</t>
  </si>
  <si>
    <t>Αναβάθμιση καταγραφής δεδομένων και συνθηκών κατασπαράξεων από μεγάλα σαρκοφάγα (αρκούδα και λύκος, είδη προτεραιότητας της οδηγίας 92/43) από το προσωπικό του ΕΛΓΑ- Δημιουργία κριτηρίων επιλογής παραγωγών για ενισχύσεις πρόληψης των επιθέσεων και δημιουργία χαρτών επικινδυνότητας με στόχο την ορθή κατεύθυνση των ενισχύσεων που αφορούν προληπτικά μέτρα περιορισμού της σύγκρουσης.</t>
  </si>
  <si>
    <t>Καταγραφή και ανάλυση χωρικών δεδομένων κατασπαράξεων στο υποκατάστημα ΕΛΓΑ Αλεξανδρούπολης</t>
  </si>
  <si>
    <t xml:space="preserve">Η λήψη ικανοποιητικών μέτρων αποζημίωσης των κτηνοτρόφων για απώλειες ζωικού κεφαλαίου που οφείλονται σε επιθέσεις από λύκο αποτελούν καίριο ζήτημα για τη μείωση των περιστατικών παράνομης χρήσης δηλητηριασμένων δολωμάτων στην περιοχή ευθύνης του ΦΔ. Για να επιτευχθεί αυτό θα πρέπει να αναβαθμιστεί η καταγραφή δεδομένων και συνθηκών κατασπαράξεων από μεγάλα σαρκοφάγα από το προσωπικό του ΕΛΓΑ.
Το μέτρο αποτελεί απαραίτητη προπαρασκευαστική δράση του επίσης προτεινόμενου μέτρου για την ενίσχυση των ιδιοκτητών κτηνοτροφικών εκμεταλλεύσεων προς εφαρμογή προληπτικών μέτρων πρόληψης των επιθέσεων από λύκο και αρκούδα. Το μέτρο αποτελείται από δυο στάδια. 
Στο πρώτο στάδιο αναβαθμίζεται ο τρόπος συλλογής των απαραίτητων πληροφοριών από τους εκτιμητές του ΕΛΓΑ (Οργανισμός Ελληνικών Γεωργικών Ασφαλίσεων) κατά την διάρκεια των αυτοψιών σε νεκρά ζώα από τις επιθέσεις μεγάλων σαρκοφάγων στο κτηνοτροφικό κεφάλαιο. Μέχρι σήμερα δεν καταγράφονται στις βάσεις δεδομένων παρά μόνον τα στοιχεία του παραγωγού, ο αριθμός των τραυματισμένων και νεκρών ζώων, τα αποδεικτικά στοιχεία της κατασπάραξης καθώς και το δημοτικό διαμέρισμα της αναγγελίας. 
Στο πρώτο αυτό στάδιο θα καταγράφεται επιπλέον η γεωγραφική θέση της επίθεσης με τη χρήση συσκευών GPS, τα στοιχεία βλάστησης και μορφολογίας του τοπίου, οι τυχόν βιοδηλωτικές ενδείξεις θηρευτών, καθώς και δεδομένα που αφορούν τα προληπτικά μέτρα που χρησιμοποιεί ο παραγωγός (φράκτες, εγκαταστάσεις, τρόποι διαχείρισης του κοπαδιού, παρουσία και ποιότητα ποιμενικών σκύλων φύλαξης, αριθμός απασχολούμενων στη φύλαξη κ.α). 
Κατά το δεύτερο στάδιο τα δεδομένα αυτά θα αναλυθούν σε δυο επίπεδα: Σε επίπεδο παραγωγού ώστε να καθορισθούν οι παράμετροι που σχετίζονται με τα επίπεδα απωλειών ανά παραγωγό και σε επίπεδο γεωγραφικής περιοχής και σε κελιά πλέγματος 1Χ1 τετ.χλμ, συνυπολογίζοντας και στις δυο αναλύσεις τα χαρακτηριστικά του τοπίου (υψόμετρο, δασοκάλυψη, παρουσία οδικού δικτύου, βλάστηση, υδρογραφικό δίκτυο κ.α.)
 Το τελικό αποτέλεσμα των στατιστικών αναλύσεων σε περιβάλλον γεωγραφικών συστημάτων πληροφοριών θα είναι αλγόριθμός υπολογισμού της επικινδυνότητας απώλειας κτηνοτροφικού κεφαλαίου ανά παραγωγό από μεγάλα σαρκοφάγα (λύκο, αρκούδα) καθώς και γεωγραφικοί χάρτες διαβάθμισης της επικινδυνότητας (χωρική απεικόνιση). 
Τα δεδομένα κατασπαράξεων (γεωγραφική θέση και χαρακτηριστικά) θα συγκεντρώνονται σε συνεχή ετήσια βάση, αθροιστικά, και θα παρέχουν επικαιροποιημένη πρόβλεψη της επικινδυνότητας κατόπιν ανάλυσής τους ανά τριετία. Οι επιθέσεις από άγρια ζώα είναι απρόβλεπτες και η επεξεργασία των υπαρχόντων δεδομένων παρελθόντων ετών μπορεί να προβλέψει μέχρι και σε ποσοστό 90% τις μελλοντικές θέσεις των επιθέσεων.
Με βάση την ανάλυση επικινδυνότητας θα διαμορφωθούν κριτήρια κατηγοριοποίησης των παραγωγών και επιλογή τους για την λήψη των αντίστοιχων ενισχύσεων που θα αφορούν την εντατικοποίηση εφαρμογής προληπτικών μέτρων. Το μέτρο αποτελεί βασική προτεραιότητα καθώς επιτρέπει την στοχευμένη εφαρμογή προληπτικών μέτρων και αναμένεται: α) να μειώσει το ποσοστό των απωλειών κτηνοτροφικού κεφαλαίου από λύκους και αρκούδα ανά παραγωγό σε περιοχές με υψηλά επίπεδα απωλειών, αντισταθμίζοντας σταδιακά τη δαπάνη των μέτρων β) να περιορίσει την χρήση δηλητηριασμένων δολωμάτων και την ανθρωπογενή θνησιμότητα στα είδη απειλούμενων γυπών. 
Το κόστος εφαρμογής του μέτρου υπολογίζεται με βάση τις απαιτούμενες επιπλέον ανθρωποώρες από τους εκτιμητές του ΕΛΓΑ για την καταγραφή και καταχώρηση των πληροφοριών ανά αναγγελία επίθεσης (επαναλαμβανόμενο – 2 επιπλέον ανθρωποώρες ανά αναγγελία), την αγορά επιπλέον εξοπλισμού (συσκευές  android με GPS) ανά υποκατάστημα (πάγια αγορά), την ανάπτυξη εφαρμογής για καταχώρηση των δεδομένων στο πληροφοριακό σύστημα του ΕΛΓΑ (κοινή δαπάνη για όλα τα υποκαταστήματα), το κόστος αγοράς ή δημιουργίας των απαραίτητων διανυσματικών υποβάθρων (πάγιο κόστος) και το κόστος σε ανθρωπομέρες στατιστικής επεξεργασίας και ανάλυσης των δεδομένων από ειδικούς επιστήμονες (ανά τριετία). Η εκτίμηση των επιπλέον συνολικά ετησίων ανθρωποημέρων σε για την συλλογή των επιπρόσθετων στοιχείων βασίσθηκε στον μέσο ετήσιο όρο του αριθμού των αυτοψιών ανά υποκατάστημα και περιφέρεια για το διάστημα 2006-2016. 
  Αλεξανδρούπολη κ Καβάλα: [(500χ3χ6)/8]χ150 = 168800
συμμετοχή σε ανάπτυξη εφαρμογής android [60.000/7=8600], συμμετοχή σε ανάλυση δεδομένων[(100000/7)χ2 =28600], συμμετοχή σε συλλογή/δημιουργία διανυσματικών υποβάθρων:[300.000/7=42900] , συσκευές android με GPS (5x500=2500)
ΣΥΝΟΛΟ:251400
</t>
  </si>
  <si>
    <t>Πιλοτική δοκιμή και διάδοση ειδικών ηλεκτροφόρων γιλέκων προστασίας κυνηγετικών σκύλων από επιθέσεις λύκων στην περιοχή ευθύνης  του ΦΔ. Αφορά την ενεργητική προστασία της κυνηγετικής δραστηριότητας από επιθέσεις λύκου με στόχο την μείωση της σύγκρουσης , της ανθρωπογενούς θνησιμότητας λύκου και τον περιορισμό χρήσης δηλητηριασμένων δολωμάτων.</t>
  </si>
  <si>
    <t>Χορήγηση ηλεκτρικών γιλέκων προστασίας στην περιοχή αυθύνης του Φορέα Διαχείρισης Ε.Π Δάσους Δαδιάς-Λευκίμης-Σουφλίου (χορήγηση 50 ηλ. Γιλέκων)</t>
  </si>
  <si>
    <t xml:space="preserve">Οι επιθέσεις λύκων σε κυνηγετικά σκυλιά ακόμα και αν αποτελούν ένα μικρό ποσοστό των συνολικών απωλειών ζωικού κεφαλαίου, συνδέονται με σημαντική αύξηση της αρνητικής εικόνας των τοπικών κοινωνιών για τους λύκους, της παράνομης ανθρωπογενούς θνησιμότητας τους καθώς και της έξαρσης χρήσης παράνομων  δηλητηριασμένων δολωμάτων, ακόμα και σε προστατευόμενες περιοχές με πληθυσμούς απειλούμενων αρπακτικών πουλιών όπως είναι η περιοχή ευθύνης του ΦΔ ΕΠ Δάσους Δαδιάς-Λευκίμης-Σουφλίου. ΟΙ κυνηγετικοί σκύλοι έχουν μεγάλη οικονομική και συχνά συναισθηματική αξία για τους ιδιοκτήτες τους.
 Στόχος του μέτρου είναι η ενεργητική αντιμετώπιση του φαινομένου με την πιλοτική δοκιμή και διάδοση ενός εξειδικευμένου προληπτικού μέτρου, όπου με τα υπάρχοντα δεδομένα έχει διαπιστωθεί υψηλή συχνότητα επιθέσεων.
 Συγκεκριμένα, προτείνεται η αγορά ειδικών προστατευτικών γιλέκων (vests) ηλεκτρικής εκκένωσης, τα οποία φορούν οι κυνηγετικοί σκύλοι αποτρέποντας έναν λύκο στο να επιτύχει θανατηφόρο πλήγμα αφού με το δάγκωμα προκαλείται ισχυρό (αλλά ακίνδυνο) ηλεκτρικό σοκ στο στόμα του ζώου το οποίο το αποτρέπει στο να συνεχίσει την επίθεση. Τα γιλέκα αυτά, μέχρι στιγμής, κατασκευάζονται στην Σουηδία, έχουν σχετικά υψηλή τιμή και γι’ αυτό επιδοτούνται επίσης σε ένα ποσοστό από την Σουηδική κυβέρνηση για χρήση από τους Σουηδούς κυνηγούς. 
Η πιλοτική χρήση και διάδοση ενός αποτελεσματικού μέτρου αναμένεται να κινητοποιήσει στη συνέχεια έναν σημαντικά μεγαλύτερο αριθμό κυνηγών στο να προμηθευτούν τα ειδικά γιλέκα,  οι τιμές των οποίων λόγω της υψηλότερης ζήτησης αναμένεται να κυμανθούν στη συνέχεια σε χαμηλότερα επίπεδα. Ανάλογο της διαδικασίας αυτής κατά το παρελθόν έχει υπάρξει η πιλοτική δοκιμή και διάδοση των ηλεκτροφόρων περιφράξεων για την προστασία των μελισσοσμηνών από αρκούδες.
Τα ηλεκτρικά γιλέκα θα αγορασθούν και θα παραμείνουν στην κυριότητα των φορέων διαχείρισης οι οποίοι και θα τα διανέμουν σε επιλεγμένους κυνηγούς προς χρήση δοκιμή και παρακολούθηση της αποτελεσματικότητά τους με βάση συγκεκριμένο πρωτόκολλο. Ο προϋπολογισμός περιλαμβάνει το κόστος αγοράς των ειδικών γιλέκων, απασχόληση εποχιακού προσωπικού των φορέων διαχείρισης και τις σχετικές μετακινήσεις. 
Υπολογισμός κόστους: 
Ανθρωπομέρες: προκηρύξεις διαγωνισμών προμήθειας εξοπλισμού (10 ανθρωπομέρες), συνεντεύξεις με τοπικούς κυνηγούς  και κυνηγετικούς συλλόγους για καθορισμό περιοχών εφαρμογής και επιλογή κυνηγών (20 ανθρωπομέρες Χ 6 έτη = 120), δημιουργία πρωτοκόλλων παρακολούθησης (10 ανθρωπομέρες), επιστημονική παρακολούθηση και συντονισμός, follow –up αποτελεσματικότητας και εφαρμογής (6 μήνες κυνηγετικής περιόδου Χ 8 ανθρωπομέρες ανά μήνα Χ 6 έτη = 288)- Σύνολο απαιτούμενων ανθρωποημερών για το σύνολο της περιόδου = 428, Κόστος 428Χ150=64200
Μετακινήσεις: 10 ημερήσιες μετακινήσεις Χ 6 =60 για καθορισμό περιοχών εφαρμογής, (6Χ5Χ6=180 ημερήσιες μετακινήσεις για έλεγχο εφαρμογής και αξιολόγηση- Σύνολο δαπάνης =  240Χ50= 12000
Αγορά ειδικών γιλέκων: 900 ευρώ Χ 50 = 45000
Σύνολο δαπάνης: 121.200
</t>
  </si>
  <si>
    <t>Παναγάκης Π (2005) Σχεδιασμός προβατοστασίων και στέγαση προβάτων. Επιθ. Ζωοτ. Επιστ. Ειδική έκδοση Διημερίδα προβατοτροφίας «Η προβατοτροφία στη Λέσβο»</t>
  </si>
  <si>
    <t>Πρόγραμμα ενίσχυσης των ιδιοκτητών κτηνοτροφικών εκμεταλλεύσεων προς εφαρμογή προληπτικών μέτρων πρόληψης των επιθέσεων από μεγάλα σαρκοφάγα. Συγκεκριμένα, το μέτρο θα έχει τη μορφή προγράμματος επιχορήγησης προς τους κτηνοτρόφους που δραστηριοποιούνται σε περιοχές υψηλής επικινδυνότητας και τηρούν συγκεκριμένα  κριτήρια. Το μέτρο θα περιορίσει τις ζημιές που προκαλούνται από τα μεγάλα σαρκοφάγα (γκρίζος λύκος [είδος κοινοτικού ενδιαφέροντος της ένωσης που βρίσκεται στο παράρτημα ΙΙ, ΙV και V της οδηγίας 92/43/ΕΚ] και καφέ αρκούδα [είδος προτεραιότητας που βρίσκεται στο Παράρτημα Ι της οδηγίας 92/43/ΕΚ]) στο κτηνοτροφικό κεφάλαιο, μειώνοντας ταυρόχρονα σημαντικά την ανθρωπογενή θνησιμότητα των ειδών αυτών εξαιτίας φαινομένων αντεκδίκησης.</t>
  </si>
  <si>
    <t>Ελάχιστος αριθμός ωφελούμενων ιδιοκτητών κτηνοτροφικών εκμεταλλεύσεων: 300</t>
  </si>
  <si>
    <t>Το μέτρο αυτό κρίνεται  απαραίτητο προκειμένου να υποστηριχθεί οικονομικά το κόστος εφαρμογής  προληπτικών μέτρων για την αποτροπή επιθέσεων από μεγάλα σαρκοφάγα το οποίο συχνά είναι δυσανάλογα μεγάλο για τους ιδιοκτήτες των κτηνοτροφικών εκμεταλλεύσεων. Η προσέγγιση αυτή αποφασίσθηκε επίσης και από την Ευρωπαϊκή Επιτροπή, το Νοέμβριο του 2018, για τη ενεργό υποστήριξη της εκτατικής κτηνοτροφίας  σε περιοχές με παρουσία μεγάλων σαρκοφάγων μέσω κρατικών οικονομικών ενισχύσεων. Το μέτρο συνδέεται άμεσα με το προτεινόμενο μέτρο για την αναβάθμιση καταγραφής των δεδομένων και συνθηκών κατασπαράξεων από μεγάλα σαρκοφάγα από το προσωπικό του ΕΛΓΑ και το οποίο αποτελεί την προπαρασκευαστική του φάση.
H οικονομική επιχορήγηση για την εφαρμογή εγκεκριμένων και αποτελεσματικών  προληπτικών μέτρων θα είναι διαθέσιμη  σε ιδιοκτήτες κτηνοτροφικών εκμεταλλεύσεων που δραστηριοποιούνται σε περιοχές κατανομής λύκου και αρκούδας  με στόχο τη μείωση των επιθέσεων στο κτηνοτροφικό κεφάλαιο από μεγάλα σαρκοφάγα σε δυο κύκλους εφαρμογής εντός της προγραμματικής περιόδου).
Οι επιλέξιμες δαπάνες για το πρόγραμμα στήριξης θα περιλαμβάνουν από ένα έως και το σύνολο των μεθόδων πρόληψης: 
• Αγορά ελληνικών φυλών ποιμενικών σκύλων φύλαξης κοπαδιού
• Κτηνιατρικά έξοδα ποιμενικών σκύλων
• Έξοδα διατροφής ποιμενικών σκύλων
• Πρόσληψη εποχιακού βοσκού
• Κατασκευή/ενίσχυση/αγορά δομών αποτροπής επιθέσεων [στοιχεία ποιμνιοστασίου, μεταλλική περίφραξη, ηλεκτροφόρα περίφραξη, φράχτης τύπου φλάντρυ]
• Αγορά πρωτογενών απωθητών σαρκοφάγων (π.χ. φώτα τύπου Foxlights ή και άλλων τύπων συναγερμού)
• Κατασκευή καταφυγίων για την προστασία από τους θηρευτές των νεογέννητων ή πολύ νεαρών ζώων του κοπαδιού
Σημ: Άλλα μέτρα που ενδέχεται να μειώσουν αποτελεσματικά τη σύγκρουση κτηνοτροφίας -μεγάλων σαρκοφάγων και προτείνονται από τον αιτών θα λαμβάνονται υπόψιν. 
Οι αιτήσεις επιχορήγησης  θα βαθμολογηθούν  χρησιμοποιώντας κριτήρια και προφίλ αξιολόγησης που θα καθοριστεί από ειδικούς επιστήμονες και στη συνέχεια θα ταξινομηθούν βάσει της συνολικής βαθμολογίας. Οι δικαιούχοι θα αναλαμβάνουν τη δέσμευση  να μειώσουν τις απώλειες  κτηνοτροφικού κεφαλαίου από μεγάλα σαρκοφάγα, να φροντίσουν κατάλληλα τους ποιμενικούς σκύλους που αγοράστηκαν ή/και ενισχύθηκαν κτηνιατρικά ή/και διατροφικά μέσου του πρόγραμμα στήριξης, να διατηρούν την κατάλληλη τεκμηρίωση των εξόδων,  καθώς και να επιτρέψουν την παρακολούθηση, έλεγχο και αξιολόγηση της εφαρμογής και αποτελεσματικότητας των προληπτικών μέτρων από την αρμόδια υπηρεσία.
Το κόστος εφαρμογής του μέτρου υπολογίστηκε με βάση τις μέσες ανάγκες σε οικονομική ενίσχυση για προληπτικά μέτρα ανά ιδιοκτήτη κτηνοτροφικής εκμετάλλευσης, τις απαιτούμενες επιπλέον ανθρωποώρες από την αρμόδια δημόσια υπηρεσία που θα αναλάβει την υλοποίηση του έργου [για τον έλεγχο των αιτήσεων, τον έλεγχο της εφαρμογής των αποτρεπτικών μέτρων και την καταχώρηση των πληροφοριών ανά κτηνοτρόφο (επαναλαμβανόμενο – 3 επιπλέον ανθρωποημέρες ανά υποψήφιο)], καθώς και το κόστος σε ανθρωπομέρες για τους ειδικούς επιστήμονες [επιλογή εγκεκριμένων προληπτικών μέτρων, ανάπτυξη κριτηρίων βαθμολογίας-επιλογής κτηνοτρόφων (με τη χρήση αποτελεσμάτων του επίσης προτεινόμενου μέτρου για την αναβάθμιση καταγραφής των δεδομένων και συνθηκών κατασπαράξεων από μεγάλα σαρκοφάγα από το προσωπικό του ΕΛΓΑ), ανάπτυξη πρωτοκόλλου καταγραφής αποτελεσματικότητας προληπτικών μέτρων, στατιστικής επεξεργασίας και ανάλυσης των δεδομένων, συγγραφή αναφορών]. Η εκτίμηση του αριθμού των δικαιούχων κτηνοτρόφων ανά περιφέρεια βασίσθηκε στον μέσο ετήσιο όρο του αριθμού των αυτοψιών ανά υποκατάστημα ΕΛΓΑ και περιφέρεια για το διάστημα 2006-2016. 
ΚΟΣΤΟΣ: Ενίσχυση κτηνοτρόφων [600 κτηνοτρόφοι Χ 5,000€ = 3,000,000€], διοικητικό κόστος αρμόδιας δημόσιας υπηρεσίας [900 εργατοημέρες Χ 150€ = 135,000€], ειδικοί εξωτερικοί επιστημονικοί συνεργάτες [30,000€]
ΣΥΝΟΛΟ: 1,665,000€</t>
  </si>
  <si>
    <t xml:space="preserve"> Ειδικό Σχέδιο Διαχείρισης του Υγροβιοτόπου Λίμνης Κεριού: η περιοχή είναι ενταγμένη στο Δίκτυο Natura 2000 με κωδικό GR2210002(SCI). Στην περιοχή συναντάται ο οικοτοπος προτεραιότητας 7210*,επίσης είναι θέση φωλιασμού, διατροφής και ξεκούρασης μεταναστευτικών και ενδημικών πτηνών,καθώς και οικότοπος είδών χλωρίδας και πανίδας. Για τη σύνταξη του Ειδικού Σχεδίου Διαχείρισης απαιτείται ένα σύνολο ερευνών ενδεικτικά περιλαμβάνει: α)υδρολογική μελέτη λεκάνης απορρόης, β) αποτύπωση οικολογικών διεργασιών, γ) μελέτη της επικοινωνίας με τη θάλασσα, δ) μελέτη τυρφώνα κεριού  7210*, ε) εγκατάσταση μετεωρολογικού Σταθμού, στ) τον επιστημονικό εξοπλισμό που θα παραμείνει στην περιοχή, όπου τα αποτελέσματα θα αποτελέσουν τη βάση του ειδικού σχέδιου διαχείρισης του υγροβιοτόπου.</t>
  </si>
  <si>
    <t xml:space="preserve">Εναπομένοντα κενά γνώσεων και ερευνητικές ανάγκες </t>
  </si>
  <si>
    <t>έκτακτο/ one-off</t>
  </si>
  <si>
    <t>Φορέας Διαχείρισης Εθνικού Θαλασσίου Πάρκου Ζακύνθου</t>
  </si>
  <si>
    <t xml:space="preserve">Η Λίμνη Κεριού ή αλλιώς το έλος Κεριού έχει αποτελέσει ανά τους αιώνες περιοχή ενδιαφέροντος είτε για τους υδρογονάνθρακες (π.χ. Ηρόδοτος), είτε για τους τυρφώνες του (μοναδικός ενεργός παράκτιος τυρφώνας στην Ελλάδα), είτε για τα είδη του (π.χ. νανογωβιός Ζακύνθου). Επίσης, η περιοχή είναι και ο μοναδικός εναπομείναντας υγροβιότοπος της Ζακύνθου. Η συγκεκριμένη πρόταση αποτελεί έργο μιας ειδικής επιτροπής στην οποία συμετέχουν εξειδικευμένοι επιστήμονες απο πανεπιστήμια και ερευνητικά κέντρα της Ελλάδας, ειδικοί σε θέματα που έχουν καταγραφεί στον υγροβιότοπο. Περιλαμβάνεται η παρακολούθηση παραμέτρων για δυο χρόνια, καθώς και η εγκατάσταση/ προμήθεια του απαραίτητου επιστημονικού εξοπλισμού για τη συνεχόμενη παρακολούθηση του, όπου μετά την ολοκλήρωση καταγραφής των ειδικών συνθηκών της περιοχής θα καταρτιστεί το ειδικό διαχειριστικό σχέδιο. 
</t>
  </si>
  <si>
    <t xml:space="preserve">• Τυρφογένεση και εξελικτική πορεία τυρφώνων στην Ελλάδα (αναφέρετε στον τυρφώνα της Λίμνης Κεριού σελ. 41-47,98-137, 138,142,150-154,158-159, 163-165, 197-206, 230-232, 240-241, 246-248, 259-261, 269-271, 277- 278,281, 290- 292, 296-297, 305-309, Σύγκριση αποτελεσμάτων των διαφόρων περιοχών, 330-364). 
• Τυρφογένεση και εξελικτική πορεία τυρφώνων στην Ελλάδα, ΠΑΡΑΡΤΗΜΑ. 
•  Peat-forming process in Keri Mire, Zakynthos Island, Southern Greece: a modern analogue of paralic coal-forming palaeoenvironments.  
• Υδρογεωλογικές Συνθήκες Νήσου Ζακύνθου «Προστασία των υδροφόρων από Μόλυνση και Ρύπανση», κ. Διαμαντοπούλου,1999.)
•Φάση Ι της Μελέτης «Σχέδιο Διαχείρισης Αειφορικης Ανάπτυξης &amp; Προστασίας Περιβάλλοντος Γεωργικών &amp; Κτηνοτροφικών Ζωνών του Εθνικού Θαλασσίου Πάρκου Ζακύνθου». 
• Συμβολή στη γνώση του νεογενούς και της γεωλογίας και οριοθέτησης των ζωνών Ιονίας και Προαπούλιας σε σχέση με Πετρελαιογεωλογικές παρατηρήσεις κυρίως στα νησιά Στροφάδες, Ζάκυνθο, Κεφαλληνία. 
• Προμελέτη Υπηρεσίας Φορέα Διαχείρισης Ε.Θ.Π.Ζ. «Σφράγισμα Γεωτρήσεων Πετρελαίου στη Λίμνη Κεριού». 
• «Ολοκληρωμένη περιβαλλοντική έρευνα της παράκτιας ζώνης του Ε.Θ.Π.Ζ. με στόχο την αειφόρο διαχείριση του» ΕΛΚΕΘΕ, Τεχνική Έκθεση εργασιών Α φάση (σελ 44: Υδρογονάνθρακες στα θαλάσσια Ιζήματα από το Κόλπο του Λαγανά (Ζακύνθος)). 
• ΤΕΥΧΟΣ ΠΡΟΚΗΡΥΞΗ ΔΙΑΓΩΝΙΣΜΟΥ ΓΙΑ ΤΗΝ ΑΝΑΘΕΣΗ ΤΩΝ ΥΠΗΡΕΣΙΩΝ «ΑΠΟΚΑΤΑΣΤΑΣΗ ΚΑΙ ΑΞΙΟΠΟΙΗΣΗ ΤΟΥ ΥΓΡΟΒΙΟΤΟΠΟΥ ΤΗΣ ΛΙΜΝΗΣ ΚΕΡΙΟΥ», (ανοιχτή διαδικασία) (Κωδικός προκήρυξης: εθπζ/09/2008). 
• Μελέτη «Βελτίωση της Ποιότητας ζωής, Προστασία του περιβάλλοντος και ενίσχυση της κοινωνικής και πολιτιστικής συνοχής», Φάση Α (Διασυνοριακό Πρόγραμμα Ευρωπαϊκής Εδαφικής Συνεργασίας «Ελλάδα- Ιταλία 2007-2013»). 
• «Τεχνικές Μελέτες για συμπληρωματικά μέτρα που είναι αναγκαία για την αποκατάσταση και οικολογική βελτίωση των οικοσυστημάτων», Φάση Γ (Διασυνοριακό Πρόγραμμα Ευρωπαϊκής Εδαφικής Συνεργασίας «Ελλάδα- Ιταλία 2007-2013»). 
• Καταγραφή και αξιολόγηση της Ιχθυοπανίδας στον Υγρότοπο Κερίου, Εθνικό Θαλάσσιο Πάρκο Ζακύνθου. 
• Τα αμφίβια του Ε.Θ.Π.Ζ. 
• Τα ερπετά του Ε.Θ.Π.Ζ. 
• H ορνιθοπανίδα του Ε.Θ.Π.Ζ. 
• Παρακολούθηση χλωρίδας και φυτοκοινωνιών της χερσαίας περιοχής του κόλπου Λαγανά (Τμήμα 2). 
• Σχέδια Παρακολούθησης Οικοτόπων. 
• Βελτίωση Λιμενίσκου Κεριού, Ακτομηχανική μελέτη Τευχος ΙΙΙ. 
•  Έκθεση υφιστάμενης κατάστασης δικτύου ύδρευσης - αποχέτευσης της Δ.Ε.Υ.Α.Ζ. και προτάσεις αντιμετώπισης
</t>
  </si>
  <si>
    <t xml:space="preserve">Ειδική Ακτομηχανική μελέτη για τον έλεγχο της απόοσβεσης των κυματισμών σε σχέση με τη μορφή/μέγεθος των υφάλων:   </t>
  </si>
  <si>
    <t>Η Ειδικη ακτομηχανική μελέτη προτείνεται, από τη Γ φάση του τμήματος 2 της Μελέτης "Παρακολούθηση Χερσαίων Οικοτόπων, Φυτοκοινωνιών, Ειδών Χλωρίδας και Γεωπεριβάλλοντος" που χρηματοδοτήθηκε απο το ΕΠΕΡΑΑ, λόγω του ειδικού νομικού πλαισίου που διέπει την περιοχή, καθώς η διάβρωση του του κρυμνού του  Γέρακα, ενέχει κινδύνους για την προστασία των παραλιών ωοτοκίας των θαλασσίων χελωνών Caretta careta, αλλά και του ευρύτερου θαλάσσιου οικοσυστήματος καθώς αναμένεται να αλλάξουν τα ρευματά της περιοχής σε περίπτωση πλήρους διάβρωσης. Το κόστος ορίστηκε με βάση ανάλογες μελέτες που έχουν πραγματοποιηθεί από άλλους φορείς.</t>
  </si>
  <si>
    <t>Μελέτη: "Παρακολούθηση Χερσαίων Οικοτόπων, Φυτοκοινωνιών, Ειδών Χλωρίδας και Γεωπεριβάλλονός" Γ΄ ΦΑΣΗ «ΤΕΛΙΚΗΤΕΧΝΙΚΗ ΕΚΘΕΣΗ» (ΑΠΟΤΥΠΩΣΗ, ΑΝΑΛΥΣΗ ΚΑΙ ΜΟΝΤΕΛΟΠΟΙΗΣΗ ΔΕΔΟΜΕΝΩΝ ΤΜΗΜΑΤΟΣ ΤΟΥ ΠΑΡΑΚΤΙΟΥ ΚΡΗΜΝΟΥ ΤΟΥ ΓΕΡΑΚΑ)</t>
  </si>
  <si>
    <t>Δημιουργία Εθνικού Συστήματος Πιστοποίησης Αγροτικών Προϊόντων Προστατευόμενων Περιοχών Ελλάδας: Η δημιουργία ενιαίου συστήματος παραγωγής και ελέγχου αγροτικών προϊοντων εντός προστατευόμενων περιοχών, βασικών καλλιεργείων της ελληνικής επικράτειας. Το γεγονός αυτό θα προσδόσει αξιοπιστία στα παραγώμενα προϊοντα, δυνατότητες εισόδου σε αγορές, οικονομία μεγέθους για κοινές δράσεις των προϊοντων (μεταφορά, διαφημιστικές καμπάνιες, ευρεση νέων αγορών). Περιλαμβάνει: α) μελέτη για την αποτύπωση των κατηγορίων προϊοντων που παράγονται στις ΠΠ, που δύναται να πιστοποιηθούν και εκτίμηση του επιχειρηματικού ενδιαφέροντος, β) δημιουργία σχεδίων προδιαγραφών, γ) Συγκρότηση Τεχνικής Επιτροπής (συμμετέχουν εμπλεκόμενοι φορείς), η οποια θα επεξεργαστεί τα κείμενα βάσης και θα εκπονήσει τα σχέδια τυποποιητικών εγγράφων, δ) Υποβολή του σχεδίου προτύπου σε δημόσια διαβούλευση, ε) επεξεργασία παρατηρήσεων και σύνταξη τελικού κειμένου του προτύπου,στ) εγκριση των τυποποιητικών εγγράφων απο τον Αρμόδιο Οργανισμό, ζ) σχεδιασμός και κατοχύρωση σήματος πιστοποίησης και εκπόνηση Κανονισμού Χρήσης του σήματος αυτού και σχετικών ενδείξεων θ) σχεδιασμός διαδικασιών επιθεώρησης, πιστοποίησης, επίβλεψης, ι) Σχεδιασμός βάσης δεδομένων για την καταχώρηση στοιχείων που θα αφορούν στην εφαρμογή του σχετικού σχήματος πιστοποίησης</t>
  </si>
  <si>
    <t>Λαμβάνοντας υπόψη την εμπειρία, τα διάφορα τοπικά συστήματα που έχουν αναπτυχθεί, αντιμετωπίζουν τα εξής πρόβληματα: α) αδυναμία ελέγχου της εφαρμογής των προδιαγραφών, λόγω νομικού πλαισίου ή ελεγκτικού μηχανισμού, β) παραγωγή αγροτικών προϊοντων με δυσκολία διάθεσης στην αγορά λόγω μη αναγνωρισιμότητας, γ) υψηλό κόστος εφαρμογής τους. δ) αδυναμία χρηματοδότησης απο τα διάφορα χρηματοδοτικά πλαίσια, καθώς δεν αναγνωριζονται απο την εθνική νομοθεσία. Η αναγκαιότητα της εφαρμογής ενός πλαισίου  καλλιέργειας των αγροτικών οικοσυστήματων  γειτνιάζοντα ή εντός των περιοχών Natura, προκύπτει καθώς επηρεάζουν άμεσα (εφαρμογή φυτοπροστατευτικών ουσιών, καλλιεργητικές πρακτικές) οικοσυστήματα ή είδη που που προστατεύονται. Με την ανάπτυξη του Εθνικού Συστήματος πιστοποίησης αγροτικών προϊοντων δίνεται η δυνατότητα στους Φορείς Διαχείρισης ΠΠ, να χρησιμοποιήσουν το εργαλείο αυτό για την βιώσιμη ανάπτυξη και διατήρηση της προστατευόμενης περιοχής μέσω της συνεργασίας με χρήστες της (εφαρμογή συστήματος, προστιθέμενη αξία του παραγόμενου προϊοντος, καλύτερες συνθήκες εμπορίας αυτών). Μια συνεργασία που ενισχύει την προστασία (αλλαγή καλλιεργητικών πρακτικών, μείωση χημικών εισροών) και την διατήρηση του τοπίου (η αλλαγή χρήσης γης κυρίως από αγροτική σε τουριστική είναι ένα απο τα βασικότερα προβλήματα). Το ενδεικτικό κόστος καθορίστηκε από τον ΕΛΓΟ- ΔΗΜΗΤΡΑ, λαμβάνοντας υπόψη παρόμοιες δράσεις σε άλλα προγράμματα που συμμετείχεκαι  μετά σπο σχετικό αίτημα της υπηρεσίας μας.</t>
  </si>
  <si>
    <t>Μελέτη «Σχέδιο Διαχείρισης Αειφορικης Ανάπτυξης &amp; Προστασίας Περιβάλλοντος Γεωργικών &amp; Κτηνοτροφικών Ζωνών του Εθνικού Θαλασσίου Πάρκου Ζακύνθου».</t>
  </si>
  <si>
    <t>Κατάρτιση προσωπικού Φορέων Διαχείρισης ΠΠ στην υλοποιηση και προώθηση του Εθνικού Συστήματος Πιστοποίησης Αγροτικών Προϊοντων ΠΠ. Θα πραγματοποιηθούν 3 σεμινάρια (η επιλογή των περιοχών θα εξαρτηθεί απο την ευκολία της προσβασιμότητας), διάρκειας 20 ωρών (το ανθρωπινο δυναμικό υπολογίζεαται σε 60 εκπαιδευόμενους και 3 εκπαιδευτές)</t>
  </si>
  <si>
    <t>Η ανάπτυξη του Εθνικού Συστήματος Πιστοποίησης αγροτικών προίοντων ΠΠ, αποτελεί ένα σημαντικό εργαλείο για την βιώσιμη ανάπτυξη τους. Μεσω της εφαρμογής του συστήματος πιστοποίησης, οι Φορέις Διαχείρισης ΠΠ έχουν τη δυνατότητα να εφαρμόσουν διαχειριστικά μέτρα, δίνοντας ως αντιστάθαμισμα αναγνωρισιμότητα της ιδιαιτερότητας των παραγόμενων προϊόντων στις αγορές, το οποίο σε ένα ολοκληρωμένο σύστημα προώθησης αυξάνει τις πιθανότητες προώθησης του στην αγορά. Όμως για την επιτυχή εφαρμογή του συστήματος πιστοποίησης χρειάζεται η σωστή ενημέρωση εφαρμογής και προώθησης του από το προσωπικό των Φορέων Διαχείρισης των Π.Π., συνεπώς απαιτείται η εκπαιδευσή του. Το κόστος ορίστηκε με βάση την υλοποίηση ανάλογων προγραμμάτων. επίσης δεν περιλαμβάνεται αμοιβή για τον εκπαιδευόμενο. σε περίπτωση που θέλουμε να προβλεφθεί συνήθως ανέρχεται στο ποσό των 350€/εκπαιδευόμενο</t>
  </si>
  <si>
    <t>Πρόταση επεμβάσεων ανάπλασης και ενημέρωσης του κοινού στη λίμνη Κεριού</t>
  </si>
  <si>
    <t>Στο πλαίσιο των προτάσεων έχει κατατεθεί η αναγκαιότητα ενός ειδικού διαχειριστικού για τον υγροβιότοπο Λίμνης Κεριού. Λαμβάνοντας όμως υπόψη το χρόνο διεξαγωγής (υπολογίζεται στα 2 χρόνια έρευνα και 1 χρόνο σύνταξη), κρίνονται αναγκαίες κάποιες παρεμβάσεις για την ενημέρωση  και ευαισθητοποίηση του κοινού, καθώς η περιοχή έχει  υψηλό αριθμό επισκεπτώ και χρηστών. Το κόστος ορίστηκε με εισήγηση μηχανικού και περιλαμβάνει πινακίδες οριοθέτησης, ενημέρωσης για την αναπτυξη διαδρομών σε υφιστάμενα μονοπάτια, καθώς και παρεμβάσεις εξωραισμού στην πηγή Ηροδότου.</t>
  </si>
  <si>
    <t xml:space="preserve">Αγορά Γηπέδου - Οικοπέδου: Περιλαμβάνει την αγορά οικοπέδου (10.000τμ εκτός οικισμού ή 4.000τμ τμήμα του εντός οικισμού) και τα έξοδα μεταβίβασης </t>
  </si>
  <si>
    <t>Ο Φορέας Διαχείρισης τη δεδομένη στιγμή φιλοξενείται σε γραφεία της Αποκεντρωμένης Περιφέρειας Δυτικής Ελλάδας, από τα οποία μας έχει ζητήθει να φύγουμε. Παράλληλα το Εκθεσιακό Κέντρο του Φορέα έως το 2026, θα πρέπει να μεταφερθεί σε άλλες υποδομές, καθώς λήγει το συμβόλαιο της παραχώρησης του. Συνεπώς υπάρχει η αναγκαιότητα για γραφεία και ενημερωτικό κέντρο της υπηρεσίας μας, εντούτοις δεν διαθέτει η υπηρεσία οικόπεδο για την ανέγερση τους. Το κόστος ορίστηκε από τη μηχανικό της υπηρεσίας λαμβάνοντας υπόψη τις τιμές της αγοράς</t>
  </si>
  <si>
    <t>Κατασκευή κτιριακών εγκαταστάσεων και διαμόρφωση περιβάλλοντος χώρου:Περιλαμβάνει α) τη δημιουργία 600 τ.μ. κτιρίου (κύριοι χώροι) + 150 τ.μ. υπογείου (βοηθητικοί χώροι) β) την  πλακόστρωση περίπου 600 τ.μ., περίφραξη με τοιχίο από οπλισμένο σκυρόδεμα ύψους 50cm και πάχους 30cm με χαλύβδινους σωλήνες ανά 1,5μ  με πλέγμα ύψους 1,5μ., πορτόνι εισόδου στο οικόπεδο, διαμόρφωση θέσεων parking, δεξαμενή νερού 35m3 από οπλισμένο σκυρόδεμα &amp; δεντροφύτευση.</t>
  </si>
  <si>
    <t>Ο Φορέας Διαχείρισης τη δεδομένη στιγμή φιλοξενείται σε γραφεία της Αποκεντρωμένης Περιφέρειας Δυτικής Ελλάδας, από τα οποία μας έχουν ζητήσει να φύγουμε. Παράλληλα το Εκθεσιακό Κέντρο του Φορέα μέχρι το 2026, θα πρέπει να μεταφερθεί σε άλλες υποδομές, καθώς λήγει το συμβόλαιο της παραχώρησης του. Συνεπώς υπάρχει η αναγκαιότητα για γραφεία και ενημερωτικό κέντρο της υπηρεσίας μας, για την κάλυψη των διοικητικών αναγκών διαχείρισης των περιοχών Νatura, αλλά και για την ενημέρωση των επισκεπτών και χρηστών της Προστατευόμενης Περιοχής του ΕΘΠΖ. ο καθορισμός του κόστους έγινε απο τη μηχανικό του Φορέα Διαχείρισης του ΕΘΠΖ.</t>
  </si>
  <si>
    <t xml:space="preserve">Αγορά Μηχανολογικού- Ηλεκτρολογικού εξοπλισμού: περιλαμβάνει σύστημα συναγερμού με 3 κάμερες, σύστημα πυροπροστασίας -πυρασφάλειας με χρήση αφρού και νερού, κεντρικό σύστημα κλιματισμού-θέρμανσης-αερισμού με γαλβανιζέ αεραγωγούς, βιολογικός εξυπηρέτησης 35 ατόμων, φωτοβολταϊκά πάνελ παραγωγής 10KW, 1 ηλιακός θερμοσίφωνας 300lt, 1 ολογραφικός progector και 2 απλοί, 1 οθόνη κτιστεί, 1 στερεοφωνικό συγκρότημα, 2 computers, Dolby εγκατάσταση ήχου, 1 τηλεόραση 42", 2 DVD, 1 φορητό υπολογιστή &amp; ανελκυστήρας. </t>
  </si>
  <si>
    <t xml:space="preserve">Ο μηχανολογικός και ηλεκτρολογικός εξοπλισμός ορίστηκε με βάση την λειτουργικότητα του κτιρίου και την κάλυψη των αναγκών ενημέρωσης επισκεπτών και ασφάλειας τους. Παράλληλα, λήφθηκε υπόψη η δυνατότητα χρήσης εξοπλισμού με βάση τις εναλλακτικές μορφές ενέργειας.  ο προυπολογισμός ορίστηκε απο τον μηχανολόγο μηχανικό και τη μηχανικό του Φορέα Διαχείρισης, καθώς και από παλιότερες προσφορές. </t>
  </si>
  <si>
    <t xml:space="preserve">Παραγωγή και εγκατάσταση έκθεσης ερμηνείας περιβάλλοντος: περιλαμβάνει τη διαμόρφωση του εκθεσιακού κέντρου και τη δημιουργία εκθεμάτων (π.χ. μακέτες οικοτόπων, γεωλογικών σχηματισμών, ειδών, πανό) λαμβάνοντας υπόψη τη διαθέσιμη τεχνολογία και την ελκυστικότητα ως προς τον επισκέπτη  </t>
  </si>
  <si>
    <t>Ο Φορέας Διαχείρισης κατά την υλοποίηση του ΕΠΠΕΡ, δμιουργήθηκε εκθεσιακό υλικό το οποίο πρέπει να επικαιροποιηθεί και να εμπλουτιστεί, λαμβάνοντας υπόψη τόσο τα νέα επιστημονικά δεδομένα, τα αποτελέσματα της διαχείρισης μετά απο 15 σχεδόν χρόνια αλλά και τις νέες περιοχές που εντάχθηκαν στην αρμοδιότητα της υπηρεσίας, όσο και τις νέες τεχνολογίες/προσσεγγίσεις  σε θέματα επικοινωνίας/ ενημέρωσης και λειτουργίας κέντρων ενημέρωσης/μουσείων. Ο καθορισμός του προϋπολογισμού έγινε από αντίστοιχες προκηρύξεις στο πλαίσιο της προηγούμενης προγραμματικής περιόδου.</t>
  </si>
  <si>
    <t>Σήμανση Προστατευόμενης Περιοχής ΕΘΠΖ: περιλαμβάνει πινακίδες διαφόρων είδων (π.χ. Πινακίδες Εισόδου- Πινακίδες Ενημέρωσης, Πινακίδες Αλιευτικών Καταφυγίων, Πινακίδες Παραλιών Ωοτοκίας, Πινακίδα Ωραρίου Παραλίας
Πινακίδα Απαγόρευσης Ψαρέματος, Πινακίδα Απαγόρευσης Εισόδου Σε Τροχοφόρα - Άλογα - Ωράριο Παραλίας, Πινακίδα για Γλίνες, Πινακίδες οριοθέτησης παραλίων, Πινακίδες Κατεύθυνσης, Πινακίδα Απαγόρευσης κυνηγιού)</t>
  </si>
  <si>
    <t xml:space="preserve">Υπήρξε σήμανση του χερσαίου χώρου της Προστατευόμενης Περιοχής , μέσω της υλοποίησης των  χρηματοδοτικών προγραμμάτων ΕΠΕΡ, ΕΠΕΡΑΑ, ενώ στην παρούσα περίοδο έχει ενταχθεί στο ΠΕΠ ΙΟΝΙΩΝ η σήμανση των νέων περιοχών ευθύνης του Φ.Δ. του ΕΘΠΖ, καθώς και η συμπλήρωση/ αντικατάσταση πινακίδων στο ΕΘΠΖ. Με βάση τις τεχνικές προδιαγραφές που είχαν τεθεί για τις υφιστάμενες και ήταν οι πιο αυστηρές, ο χρόνος λειτουργικότητας τους είναι τα 6 χρόνια (διατήρηση χρωμάτων και ανθεκτικότητας των αυτοκόλλητων στις πινακίδες). Στη νέα προγραμματική περίοδο 2021-2026, τα υλικά αυτά θα έχουν ξεπεράσει το χρόνο ζωής τους και θα πρεπει να αντικατασταθούν. Σε αυτό θα πρέπει να προστεθεί και η αναγκαιότητα να συμπεριληφθούν και οι νέες πληροφορίες ή τα διαχειριστικά μέτρα που θα έχουν προκυψει κατά τα προήγουμενα χρόνια. Για τον ορισμό του  κόστους χρησιμοποιήθηκε η προκύρηξη του έργου του ΕΠΕΡΑΑ. </t>
  </si>
  <si>
    <t>Επικαιροποιήση /ανατύπωση και δημιουργία υλικού ενημέρωσης του Φορέα Διαχείρισης του ΕΘΠΖ: περιλαμβάνει α) την επικαιροποίηση του υφιστάμενου υλικού (π.χ. χάρτες της Προστατευόμενης Περιοχής με αποτύπωση οικοτουριστικών διαδρομών, οδηγοί ειδών- οικοτόπων, αφίσες), στο όποιο θα πρέπει να συμπεριληφθούν και οι νέες περιοχές ευθύνης, β) αναβάθμιση της ιστοσελίδας του ΕΘΠΖ, γ) δημιουργία νέων εντύπων, που θα ανταποκρίνονται σε ανάγκες εκείνης της περίοδου σύμφωνα με το Διαχειριστικό Σχέδιο που θα έχει καταρτιστεί</t>
  </si>
  <si>
    <t>Το επικοινωνιακό υλικό αποτελεί ένα από τα πιο βασικά εργαλεία για την ενημέρωση των χρηστών μιας προστατευόμενης περιοχής, καθώς η γνώση διαμορφώνει συνειδήσεις και συμπεριφορές. Συνεπώς είναι βασικό κριτήριο η ελκυστικότητα του επικοινωνιακού υλικού, η οποία εξαρτάται απο τα μοτίβα της εποχής και των ηλικιών στις οποίες απευθύνεται. Παράλληλα τα διαχειριστικά σχέδια, αλλάζουν ανάλογα με τις ανάγκες και την αποτελεσματικότητα τους. Επίσης το αρμόδιο Υπουργείο έχει προκηρύξει τα Σχέδια Διαχείρισης των Προστατευόμενων Περιοχών της Ελλάδας, όπου βάση αυτών θα καθοριστούν πολιτικές και στόχοι. Το επικοινωνιακό υλικό που έχει ο Φορέας   Διαχείρισης στη συγκεκριμένη περίοδο προέρχεται απο την υλοποίηση του ΕΠΕΡΑΑ, μέρος του οποίου θα επικαιροποιηθεί μέσω του ΠΕΠ, δηλαδη μέχρι να εφαρμοστεί το νέο επιχειρησιακό πρόγραμμα θα έχουν παρέλθει περίπου 8 χρόνια. Το κόστος είναι αυτό που ζητήθηκε και στην προϋγούμενη προγραμματική περίοδό, όπου και υλοποιήθηκε το έργο</t>
  </si>
  <si>
    <t xml:space="preserve">Οπτικοακουστικό υλικό Φορέα Διαχείρσης του ΕΘΠΖ: δημιουργία β)ντοκυματερ για το σύνολο της περιοχής ευθύνης και β) κινούμενα σχέδια </t>
  </si>
  <si>
    <t xml:space="preserve">Το οπτικοακουστικό υλικό αποτελεί ένα από τα πιο βασικά εργαλεία για την ενημέρωση των χρηστών μιας προστατευόμενης περιοχής, καθώς η γνώση διαμορφώνει συνειδήσεις και συμπεριφορές. Συνεπώς είναι βασικό κριτήριο η ελκυστικότητα του οπτικοακουστικού υλικού, η οποία εξαρτάται απο τα μοτίβα της εποχής και των ηλικιών στις οποίες απευθύνεται. Παράλληλα τα διαχειριστικά σχέδια, αλλάζουν ανάλογα με τις ανάγκες και την αποτελεσματικότητα τους. στο σημείο αυτό δεν πρέπει να ξεχνάμε ότι το αρμόδιο Υπουργείο έχει προκηρύξει τα Σχέδια Διαχείρισης των Προστατευόμενων Περιοχών της Ελλάδας, όπου βάση αυτών θα καθοριστούν πολιτικές και στόχοι. Το οπτικοακουστικό υλικό που έχει ο Φορέας   Διαχείρισης στη συγκεκριμένη περίοδο προέρχεται απο την υλοποίηση του ΕΠΕΡΑΑ, στο οποίο δεν συμπεριλαμβάνονται περιοχές και είδη που έχουν πλέον περιέλθει στην αρμοδιότητα του Φορέα Διαχείρισης του ΕΘΠΖ, δηλαδη μέχρι να εφαρμοστεί το νέο επιχειρησιακό πρόγραμμα θα έχουν παρέλθει περίπου 8 χρόνια. Το κόστος αυτό προέκυψε απο τον μέσο όρο προσφορών που είχαν ζητηθεί την περίοδο εκείνη. </t>
  </si>
  <si>
    <t xml:space="preserve">Αξιολόγηση της αποτελεσματικότητας διαχείρισης των περιοχων GR2210001, GR2210002, GR2210003 και επαναπροσδιορισμός διαχειριστικών στόχων </t>
  </si>
  <si>
    <t>επαναλαμβανόμενο</t>
  </si>
  <si>
    <t xml:space="preserve">Η αξιολόγηση της αποτελεσματικότητας διαχείρισης αποτελεί ιδιαίτερα σημαντική διαδικασία για την επίτευξη των στόχων διατήρησης στο πλαίσιο της προσαρμοσμένης διαχείρισης των περιοχών NATURA 2000. Διαμέσου της αξιολόγησης αυτής καθίστατε δυνατός ο ρεαλιστικός σχεδιασμός των στόχων διαχείρισης αλλά και η υλοποίηση των σχετικών διαχειριστικών μέτρων. </t>
  </si>
  <si>
    <t>Αξιολόγηση της κατάστασης διατήρησης ειδών και οικοτόπων στις περιοχές GR2210001, GR2210002, GR2210003</t>
  </si>
  <si>
    <t>Συμμόρφωση με τις απαιτήσεις παρακολούθησης και υποβολής εκθέσεων, συμπεριλαμβανομένης της παρακολούθησης και υποβολής εκθέσεων σε επίπεδο περιοχών, της παρακολούθησης και υποβολής εκθέσεων δυνάμει του άρθρου 17 της οδηγίας για τους οικοτόπους, του άρθρου 12 της οδηγίας για τα πτηνά</t>
  </si>
  <si>
    <t>Δράσεις για την βιώσιμη αλιεία στις περιοχές περιοχές GR2210001, GR2210002, GR2210003</t>
  </si>
  <si>
    <t xml:space="preserve">Διοίκηση/Επικοινωνία με ενδιαφερόμενους φορείς </t>
  </si>
  <si>
    <t xml:space="preserve">Η υπεραλίευση έχει οδηγήσει στην κατάρρευση των αλιευτικών πόρων αλλά και στην έλλειψη βιωσιμότητας του κλάδου της μικρής παράκτιας αλιείας. Η εναρμόνση των αλιεών που δραστηριοποιούνται στις περιοχές GR2210001, GR2210002, GR2210003 με τις σύχρονες καλές πρακτικές αλίειας, την χρήση βιώσιμών αλιευτικών εργαλέιων αλλά και τη μέιωση της παρεμπίπτουσας αλιείας αποτελεί επιτακτική ανάγκη. </t>
  </si>
  <si>
    <t xml:space="preserve">Δράσεις διαχείρισης και παρακολούθησης των ανθρωπογενών πιέσεων στις περιοχές GR2210001, GR2210002, GR2210003 με τη χρήση καινοτόμων τεχνολογιών </t>
  </si>
  <si>
    <t>Η παρακολούθηση, φύλαξη  και αστυνόμευση των προστατευόμενων περιοχών αποτελούν παράγοντες που σχετίζονται άμεσα με τη επιτυχία της προστασίας των ειδών και οικοτόπων και την επίτευξη των στόχων διατήρησης. Η χρήση νέων τεχνολογιών και συστημάτων αυτοματοποιημένης παρακολούθησης (δίκτυο απο κάμερες , radar, drones, δορυφορικά στοιχεία) των περιοχών έχει εφαρμοστεί με μεγάλη επιτυχία σε πολλές περιοχές της Ευρώπης και πλέον εντάσεται στα διαχειριστικά σχέδια των προστατευόμενων περιοχών ως πάγια δράση. Στο πλαίσιο αυτό η εγκατάσταση και χρήση αντίστοιχών συστημάτων στις περιοχές GR2210001, GR2210002, GR2210003 θα αυξήσει σημαντικά την επιχειρισιακή ικανότητα του Φορέα Διαχείρισης και θα καλύψει σε σημαντικό βαθμό την ανάγκη για ενίσχυση σε ανθρώπινο δυναμικό.</t>
  </si>
  <si>
    <t xml:space="preserve">Διαχειριστικό σχέδιο πενταετούς διάρκειας τις περιοχές GR2210001, GR2210002, GR2210003 </t>
  </si>
  <si>
    <t xml:space="preserve">Συμμόρφωση με τις απαιτήσεις των ν.1650/1986, ν. 3937/2011 του εθνικού συστήματος προστατευόμενων περιοχών </t>
  </si>
  <si>
    <t>Ειδικό διαχειριστικό Σχέδιο για την ανάπτυξη της Αγροτικής υπάιθρου των περιοχών ευθύνης του Φ.Δ. ΕΘΠΖ: καθορίζονται οι αρχές και οι προσαρμοσμένοι μέθοδοι διαχείρισης των αγροτικών οικοσυστημάτων, για τη προστασία και διατήρηση των προστατευαταίων ειδών, οικοτόπων και στοιχείων της προστατευόμενης περιοχής</t>
  </si>
  <si>
    <t xml:space="preserve"> Το 2006, το αρμόδιο υπουργείο πραγματοποίησε μελέτη με τίτλο "Σχέδιο Διαχείρισης αειφορικής ανάπτυξης &amp; Προστασίας ΠΕριβάλλοντος Γεωργικών &amp; Κτηνοτροφικών Ζωνών του ΕΘΠΖ" Τα αγροτικά οικοσυστήματα αποτελούν μέρος της προστατεύομενης περιοχής, τα οποία επηρεάζουν προστατευταία είδη και οικοτόπους, και απαιτείται η βιώσιμη διαχείριση τους για την επίτευξη των στόχων και των σκοπών προστασίας της φύσης. Την αναγκαιότητα του ειδικού διαχειριστικού Σχεδίου των αγροτικών οικοσυστημάτων, αναγνωρίζει και το Υπουργείο Αγροτικής Ανάπτυξης, όπου στο παρόν χρηματοδοτικό πλαίσιο έχει εντάξει 10 διαχειριστικά σχέδια καλύπτοντας το 75% των περιοχών Natura, όπου στο παρόν σχεδιασμό τους δεν συμπεριλαμβάνοται οι περιοχές αρμοδιότητας του ΕΘΠΖ. Η μελέτη που πραγματοποιήθηκε για το ΕΘΠΖ, χρειάζεται επικαιροποίηση, καθώς πρέπει να συμπεριληφθούν οι νέες περιοχές αρμοδιότητας. Επίσης λαμβάνοντας υπόψη το χρόνο που θα έχει παρέλθει μέχρι την υλοποίηση της συγκεκριμένης ενέργειας (περίπου 15 χρόνια), μιλάμε για την αναγκαιότητα νέου Σχέδιου Διαχείρισης των αγροτικών  περιοχών, όπου για τον ορισμό του κόστους υιοθετήθηκε ο προϋπολογισμός του Υπουργείου Αγροτικής Ανάπτυξης για κάθε μελέτη, λαμβάνοντας υπόψη την εδαφική αναλογία. </t>
  </si>
  <si>
    <t xml:space="preserve">Σημανση ανάδειξη περηπατιτικών διαδρομών εντός ΠΠ: Περιλαμβάνει την ανάπτυξη 12 μονοπατιών εντός της ΠΠ, δυο από τις οποίες είναι για Άτομα με Αναπηρία (ΑμεΑ) </t>
  </si>
  <si>
    <t>Η ανάπτυξη περιπατητικών διαδρομών σε ΠΠ και όχι μόνο, αποτελεί μια πάγια τακτική σε διεθνές επίπεδο. Στόχοι αποτελού η βιώσιμη ανάπτυξη των περιοχών μέσω των εναλλακτικών μορφών τουρισμού, και η ευαισθητοποίηση των χρηστών για την προστασία του περιβάλλοντος. Συγκεκριμένα για την ΠΠ του ΕΘΠΖ, η ανάγκη είναι πιο επιτακτική, καθώς η Ζάκυνθος αποτελεί έναν απο τους δημοφιλέστερους τουριστικούς προορισμούς. Η ενίσχυση των εναλλακτικών μορφων τουρισμού αποτελεί μια απο τις προτεραιότητες της υπηρεσίας, καθώς με εμπρακτο τρόπο η τοπική κοινωνία μπορεί να αντιληφθει τα οφέλη της προστασίας του περιβάλλοντος και στον τουρισμό (διευρυνση τουριστικής περιόδου, πιο ποιοτικό τουριστικό προίον). το κόστος ορίστηκε με βάση εισήγηση μηχανικού λαμβάνοντας υπόψη τιμές δημοσίου</t>
  </si>
  <si>
    <t>1. Άξονας 3: "Βελτίωση της ποιότητας ζωής, προστασίας του περιβάλλοντος και ενίσχυση της κοινωνικής και πολιτιστικής συνοχής" (τίτλος έργου: Strategic plans for restoration, protection &amp; ecotourism promotion in Natura 2000 sites devasted by natural diasasters (NAT-PRO).Δράση 6.2 "Μελέτη εφαρμογη΄ς για την καταγραφή, ανάδειξη και σήμανση στην ορεινή και δυτική Ζάκυνθο"</t>
  </si>
  <si>
    <t>Καθορισμός και οριοθέτηση ρεμάτων περιοχών Νατura αρμοδιότητας Φορέα Διαχείρισης του ΕΘΠΖ</t>
  </si>
  <si>
    <t xml:space="preserve">Στη σελίδα του ΥΠΕΝ αναφέρεται ότι (ΦΕΚ 428/Β (15-02-2017))"Η οριοθέτηση των ρεµάτων στη χώρα μας είναι βασικός παράγοντας για την προστασία τους και ταυτόχρονα πολυσύνθετο ζήτημα. Η πολυπλοκότητα επικεντρώνεται, κυρίως, στους παρακάτω λόγους: α) στην υδρολογική μεταβλητότητα των υδατορεμάτων και την ελλιπή διαχείριση των υδάτων τους: πλημμυρικές παροχές το χειμώνα, μειωμένη η μηδενική ροή το καλοκαίρι, β) στην έλλειψη ενιαίας καταγραφής της θέσης και των χαρακτηριστικών τους, γ)  στη πληθώρα και ασάφεια διάσπαρτων σχετικών νομοθετικών διατάξεων, που πολλές φορές αλληλο-επικαλύπτονται, δ) στην πολυδιάσπαση των αρμοδιοτήτων για τον έλεγχο και τη προστασία τους" στην ΠΠ του ΕΘΠΖ, η γνώση αυτή δεν υπάρχει και είναι βασική για την αποτελεσματικότητα της διαχείρισης της. Το κόστος υπολογίστηκε με βάση αντίστοιχη προκήρυξη που πραγματοποιήθηκε το 2015 απο αρμόδιο φορέα, λαμβάνοντας υπόψη την εδαφική αντιστοιχία </t>
  </si>
  <si>
    <t>Θαλάσσια Σήμναση: Περιλαμβάνει την προμηθεια εξοπλισμοού (π.χ Στρογγυλοί σημαντήρες, Δικωνικοί σημαντήρες, Κωνικοί σημαντήρες με φανό, Μπλόκια 300 κιλών, Ναυτικά κλειδιά γαλβανιζέ, Αλυσίδα 12 χιλ.) καθώς και την εγκατάσταση αυτών</t>
  </si>
  <si>
    <t xml:space="preserve">Στις υποχρεώσεις του Φορέα Διαχείρισης του ΕΘΠΖ είναι η οριοθέτηση και σήμανση της Προστατεύομενης Περιοχής, ώστε οι χρήστες να γνωρίζουν τα όρια και τα μέτρα προστασία των ειδών και των οικοτόπων. το 2009 έγινε η πρώτη σημάνση της θαλάσσιας περιοχής, η οποία χρειάζεται συντήρηση, αλλά και συμπλήρωση καθώς έχουν προστεθεί νέες περιοχές στην αρμοδιότητα του. Η δράση ενδειτκικά περιλαμβάνει την προμήθεια δικωνικών και στρογγυλών σημαδούρων και το σύστημα αγκυροβολιάς τους, καθώς και την τοποθέτηση τους. Το κόστος ορίστηκε με βάση προσφορές που έχουν παρθεί απο παλαιότερη έρευνα αγοράς με μια άυξηση 20% λαμβάνονντας υπόψη τις νέες περιοχές ευθύνης </t>
  </si>
  <si>
    <t>Υλοποίηση Ειδικού Διαχειριστικού του Υγροβιοτόπου Λίμνης Κεριού</t>
  </si>
  <si>
    <t>250 στρέμματα</t>
  </si>
  <si>
    <t>Λαμβάνοντας υπόψη την βιβλιογραφική ανασκόπηση σχετικά με τα μέτρα που προτείνονται συνήθως για τη διαχείριση υγροβιοτόπων (π.χ. διαχείριση βλάστησης, χωματουργικές εργασίες). Το κόστος θα καθοριστεί από την ειδική διαχειριστική μελέτη. εντούτοις στην  παρούσα φάση μια ενδεικτική τάξη μεγέθους κρίνονται τα 300.000€, καθώς θα συμπεριληφθούν χωματουργικές εργασίες, υδραυλικά έργα για διαχείριση υδάτων, ετήσια διαχείριση βλάστησης καθώς και συνεχή παρακολούθηση του υδροβιότοπου.</t>
  </si>
  <si>
    <t xml:space="preserve">Σφράγιση γεωτρήσεων υδρογονανθράκων εντός του υγροβιοτόπου Λίμνης Κεριού: η περιοχή αναφέρεται από τον Ηρόδοτο για τις φυσικές εκλύσεις υδρογονανθράκων, αυτό είχε ως αποτέλεσμα προσπάθειες άντλησης των αποθεμάτων κατά τον περασμένο αιώνα. Εντούτοις οι γεωτρήσεις, σήμερα αποτελούν εστίες μόλυνσης δυσχεραίνοντας και διαχειριστικές παρεμβάσεις για την αποκατάσταση του υγροβιοτοπου. </t>
  </si>
  <si>
    <t>12 γεωτρήσεις υδρογονανθράκων</t>
  </si>
  <si>
    <t>Οι φυσικές διαφυγές υδρογονανθράκων είχαν ως αποτέλεσμα την προσέλκυση ενδιαφέροντος για το κοίτασμα στην περιοχή, οι φθορές στις υφιστάμενες γεωτρήσεις με αποτέλεσμα την ρύπανση της γύρω περιοχής αλλά και των ανθρωπογενών παρεμβάσεων έχουν σαν αποτέλεσμα την υποβάθμιση της ως υγροβιότοπος. Το κόστος της παρέμβασης αναγράφεται στη Μελέτη που έγινε από την θυγατρική εταιρεία των ΕΛΠΕ που συμμετέχουν στην επιτροπή των Ειδικών ΕΠιστημόνων για την αποκατάτασταση της Λίμνης Κεριού. Προτείνεται στην παρούσα φάση το ποσό μόνο για το κλείσιμο των γεωτρήσεων και όχι και της διαδιακασίας απορρύπανσης καθώς διεξάγεται μελέτη στην περιοχή για την ύπαρξη ενδημικού βακτηρίου για την αποδόμηση των υδρογονανθράκων.</t>
  </si>
  <si>
    <t>Μελέτη αποκατάστασης οικολογικών διεργασίων Λίμνης Κεριού, 2017 (Asprofos engineering-ΕΛΠΕ),• Peat petrography as a tool to interpret peat-accumulation features – case studies from Greece. 
• The Coastal Asphalt Fen of Keri, Zakynthos (Hellas). • Οι διαφυγές Βαρέως Πετρελαίου στην Περιοχή Κερίου στη Ζάκυνθο, Ζελίδης Αβραάμ 2016. 
•A comparative organic geochemical study of oils seeps in Western Greece, Nikos Pasadakis, 2016.</t>
  </si>
  <si>
    <t xml:space="preserve">Δημιουργία/ κατασκευή υφάλων/ κυματοθραυστών για την προστασία του παράκτιου κρημνού ή "γλίνας" στο ΝΑ τμήμα της παραλίας του Γέρακα </t>
  </si>
  <si>
    <t>Προτείνεται, από τη Γ φάση του τμήματος 2 της Μελέτης "Παρακολούθηση Χερσαίων Οικοτόπων, Φυτοκοινωνιών, Ειδών Χλωρίδας και Γεωπεριβάλλοντος" που χρηματοδοτήθηκε απο το ΕΠΕΡΑΑ, λόγω του ειδικού νομικού πλαισίου που διέπει την περιοχή, καθώς η διάβρωση του του κρυμνού του  Γέρακα, ενέχει κινδύνους για την προστασία των παραλιών ωοτοκίας των θαλασσίων χελωνών Caretta careta, αλλά και του ευρύτερου θαλάσσιου οικοσυστήματος καθώς αναμένεται να αλλάξουν τα ρευματά της περιοχής σε περίπτωση πλήρους διάβρωσης. Το κόστος δεν μπορεί να οριστεί στην παρούσα φάση. εντούτοις απο μια διερευνηση στο διαδίκτυο, απο το οποίο λείπουν τα τεχνικά χαρακτηριστικά , αναγράφεται το ποσό των 700,000€ (https://seleo.gr/voreia-ellada/251489-kataskevi-texniton-yfalon-stin-pieria-ypsous-1-13-ek-evro)</t>
  </si>
  <si>
    <t>Παρακολούθηση Χερσαίων Οικοτόπων, Φυτοκοινωνιών, Ειδών Χλωρίδας και Γεωπεριβάλλοντος, Γ΄ ΦΑΣΗ «ΤΕΛΙΚΗΤΕΧΝΙΚΗ ΕΚΘΕΣΗ»: ΑΠΟΤΥΠΩΣΗ, ΑΝΑΛΥΣΗ ΚΑΙ ΜΟΝΤΕΛΟΠΟΙΗΣΗ ΔΕΔΟΜΕΝΩΝ ΤΜΗΜΑΤΟΣ ΤΟΥ ΠΑΡΑΚΤΙΟΥ ΚΡΗΜΝΟΥ ΤΟΥ ΓΕΡΑΚΑ</t>
  </si>
  <si>
    <t>Εργα Διαχείρισης Υδάτων Ζακύνθου: Στο πεδίο των απολήψεων μέσω γεωτρήσεων (ερευνητικών και παραγωγικών) για τη βελτίωση της ποσότητας και της ποιότητας των αντλούμενων υδάτων, προτείνονται ενέργειες στους ακόλοθυθους τομείς:
α) Στο πεδίο των απωλειών δικτύου που ανέρχεται στο 70% των αντλούμενων ποσοτήτων, β) Στην κατασκευή σωστού και ικανού δικτύου που θα επιτρέψει την ορθολογική διαχείριση των διαθέσιμων ποσοτήτων, γ) Στη μελέτη και κατασκευή έργων αποθήκευσης νερού όπως λιμνοδεξαμενές και γεωτρήσεις εμπλουτισμού δ) Στη μελέτη και κατασκευή διυλιστηρίων, ε) Στη μελέτη και κατασκευή δικτύων αποχέτευσης και αποκεντρωμένων εγκαταστάσεων επεξεργασίας λυμάτων</t>
  </si>
  <si>
    <t xml:space="preserve">Η αναγκαιότητα διαχείρισης των υδάτων της Ζακύνθου, εκτός από την υποχρέωση που απορρέει μέσω της εφαρμογής της οδηγίας 2000/60, επηρεάζει και την προστασία και διαχείριση του υγροβιότοπου Λίμνης Κεριού (τμήμα της περιοχής GR2210002). Η Λίμνη Κεριού εντάσσεται στο υδατικό διαμέρισμα Βόρειας Πελοποννήσου (EL02) και πιο συγκεκριμένα στη Λεκάνη Απορροής Κεφαλονιάς – Ιθάκης – Ζακύνθου (EL0245), στο σύστημα Βραχίωνα (EL0200040). Ένα σύστημα το οποίο χαρακτηρίζεται καλό ποιοτικά και ποσοτικά, με δυνατότητα περαιτέρω εκμετάλλευσης τοπικά, αλλά με προβλήματα υφαλμύρωσης (Σελ 209, ΣΜΠΕ: 1η Αναθεώρηση Σχεδίου Διαχείρισης των Λεκανών Απορροής Ποταμών του Υδατικού Διαμερίσματος Βόρειας Πελοποννήσου (EL 02)). Ως υδατικό σώμα η διαχείριση των ειδών και των οικοτόπων του (π.χ.οικότοπος 7210*, παραποτάμιες χελώνες, υδρόβια βλάστηση, φρύνοι, βάτραχοι, νανογοβιώς κ.α.) εξαρτώνται από την ποιότητα και την ποσότητα του νερού που καταλήγει σε αυτό. Ενδεικτικό της πίεσης που ασκείται στο ενδιαίτημα είναι ότι στη συγκεκριμένη Λεκάνη Απορροής  υπάρχουν 11 υδρομαστεύσεις από την ΔΕΥΑΖ, μέσω των οποίων υδροδοτείται μεγάλο μέρος του νησιού. Λόγω της σημαντικότητας του υγροβιοτόπου, οι ενέργειες άντλησης/διαχείρισης των υδάτων στο σύστημα του Βραχίωνα (EL0200040) θα πρέπει να γίνουν στο πλαίσιο ενός ολοκληρωμένου σχεδιασμού, το οποίο θα λαμβάνει υπόψη του τις απαιτήσεις του ανωτέρω ενδιαιτήματος. Το κόστος ορίστηκε με βάση τις ανάγκες που κατέγραψε το επιστημονικό προσωπικό του αρμόδιου φορέα, στον στρατηγικό σχεδιασμό του. Επίσης, ο αρμόδιος φορέας  έχει ήδη κατατεθέσει στο ΠΕΠ ΙΟΝΙΟΝ, πρόταση χρηματοδότησης του σχεδίου διαχείρισης των Υδάτων Ζακύνθου. </t>
  </si>
  <si>
    <t xml:space="preserve">• Τυρφογένεση και εξελικτική πορεία τυρφώνων στην Ελλάδα (αναφέρετε στον τυρφώνα της Λίμνης Κεριού σελ. 41-47,98-137, 138,142,150-154,158-159, 163-165, 197-206, 230-232, 240-241, 246-248, 259-261, 269-271, 277- 278,281, 290- 292, 296-297, 305-309, Σύγκριση αποτελεσμάτων των διαφόρων περιοχών, 330-364). 
• Τυρφογένεση και εξελικτική πορεία τυρφώνων στην Ελλάδα, ΠΑΡΑΡΤΗΜΑ. 
•  Peat-forming process in Keri Mire, Zakynthos Island, Southern Greece: a modern analogue of paralic coal-forming palaeoenvironments.  
• Υδρογεωλογικές Συνθήκες Νήσου Ζακύνθου «Προστασία των υδροφόρων από Μόλυνση και Ρύπανση», κ. Διαμαντοπούλου,1999.)
•Φάση Ι της Μελέτης «Σχέδιο Διαχείρισης Αειφορικης Ανάπτυξης &amp; Προστασίας Περιβάλλοντος Γεωργικών &amp; Κτηνοτροφικών Ζωνών του Εθνικού Θαλασσίου Πάρκου Ζακύνθου». 
 • Μελέτη «Βελτίωση της Ποιότητας ζωής, Προστασία του περιβάλλοντος και ενίσχυση της κοινωνικής και πολιτιστικής συνοχής», Φάση Α (Διασυνοριακό Πρόγραμμα Ευρωπαϊκής Εδαφικής Συνεργασίας «Ελλάδα- Ιταλία 2007-2013»). 
• «Τεχνικές Μελέτες για συμπληρωματικά μέτρα που είναι αναγκαία για την αποκατάσταση και οικολογική βελτίωση των οικοσυστημάτων», Φάση Γ (Διασυνοριακό Πρόγραμμα Ευρωπαϊκής Εδαφικής Συνεργασίας «Ελλάδα- Ιταλία 2007-2013»). 
• Καταγραφή και αξιολόγηση της Ιχθυοπανίδας στον Υγρότοπο Κερίου, Εθνικό Θαλάσσιο Πάρκο Ζακύνθου. 
• Τα αμφίβια του Ε.Θ.Π.Ζ. 
• Τα ερπετά του Ε.Θ.Π.Ζ. 
• H ορνιθοπανίδα του Ε.Θ.Π.Ζ. 
• Παρακολούθηση χλωρίδας και φυτοκοινωνιών της χερσαίας περιοχής του κόλπου Λαγανά (Τμήμα 2). 
• Σχέδια Παρακολούθησης Οικοτόπων. 
•  Έκθεση υφιστάμενης κατάστασης δικτύου ύδρευσης - αποχέτευσης της Δ.Ε.Υ.Α.Ζ. και προτάσεις αντιμετώπισης
</t>
  </si>
  <si>
    <t>Βιολογικός σταθμος επεξεργασίας αστικών λυμάτων οικισμού Λίμνης Κεριού: περιλαμβάνει σύστημα διαχείρισης υγρών αποβλήτων με την τοποθέτηση compact, καθώς και την ανάπτυξη δικτύου της περιοχής για τη σύνδεση του με αυτό</t>
  </si>
  <si>
    <t>1 σταθμός</t>
  </si>
  <si>
    <t xml:space="preserve">Το σύστημα της επεξεργασίας των υγρών αποβλήτων είναι βασικό καθώς δεν υπάρχει κεντρικό σύστημα, με αποτέλεσμα αυτό να επηρεάζει το γειτνιάζοντα υγροβιότοπο. Παράλληλα ο Σχεδιασμός περιλαμβάνει τριτοβάθμια επεξεργασία ώστε η υγρή φάση να πληροί τις προδιαγραφές για έξοδο σε υδάτινο σώμα, το οποίο θα οδηγείται σε συγκεκριμένα αυλάκια, για να ενεργοποιηθούν και οι μηχανισμοί  υδραυλικού εμπλουτισμού των υπόγιων υδάτων της λεκάνης απορρόης. Η τεχνική αυτή επιλέκτηκε, καθώς εχούν καταγραφεί απο τις μελέτες μετατόπιση του υφάλμυρου μετώπου προς τη στεριά γεγονός που επηρεάζει τη χλωριδική σύσταση και τους οικοτόπους των είδων που βρίσκονται στην περιοχή. το κόστος έχει οριστεί από α) προσφορά για κλειστό σύστημα επεξεργασίας υγρών αποβλήτων β) προκαταρκτική μελέτη εκτίμηση  κόστους από μηχανικό της ΠΕ Ζακύνθου με τιμές δημοσίου και ΦΠΑ </t>
  </si>
  <si>
    <t>Προσφορά της Wall Eco Μονοπρόσωπη Ι.Κ.Ε, του 2017 γιαπροβλεψη 2000 ατόμων</t>
  </si>
  <si>
    <t>Βιολογικός σταθμος επεξεργασίας αστικών λυμάτων οικισμού Κεριού: περιλαμβάνει σύστημα διαχείρισης υγρών αποβλήτων με την τοποθέτηση compact</t>
  </si>
  <si>
    <t xml:space="preserve">Το σύστημα της επεξεργασίας των υγρών αποβλήτων είναι βασικό καθώς δεν υπάρχει κεντρικό σύστημα, με αποτέλεσμα αυτό να επηρεάζει το γειτνιάζοντα υγροβιότοπο. Παράλληλα ο Σχεδιασμός περιλαμβάνει τριτοβάθμια επεξεργασία ώστε η υγρή φάση να πληροί τις προδιαγραφές για έξοδο σε υδάτινο σώμα, το οποίο θα οδηγείται σε συγκεκριμένα αυλάκια, για να ενεργοποιηθούν και οι μηχανισμοί  υδραυλικού εμπλουτισμού των υπόγιων υδάτων της λεκάνης απορρόης. Η τεχνική αυτή επιλέκτηκε, καθώς εχούν καταγραφεί απο τις μελέτες μετατόπιση του υφάλμυρου μετώπου προς τη στεριά γεγονός που επηρεάζει τη χλωριδική σύσταση και τους οικοτόπους των είδων που βρίσκονται στην περιοχή. Tο κόστος έχει οριστεί από α) προσφορά για κλειστό σύστημα επεξεργασίας υγρών αποβλήτων β) προκαταρκτική μελέτη εκτίμηση  κόστους από μηχανικό της ΠΕ Ζακύνθου με τιμές δημοσίου και ΦΠΑ </t>
  </si>
  <si>
    <t>Προσφορά της Wall Eco Μονοπρόσωπη Ι.Κ.Ε, του 2017 για προβλεψη 2000 ατόμων</t>
  </si>
  <si>
    <t>σύνολο του Νησιού</t>
  </si>
  <si>
    <t>Πρόγραμμα παρακολούθησης και ρύθμισης περιβαλλοντικών συνθηκών σε οικοτόπους όσον αφορά την ποσότητα και την ποιότητα των υδάτων σε περιοχές ευθύνης Φορέα Διαχείρισης Καλαμά – Αχέροντα – Κέρκυρα (προμήθεια 4 παράκτιων σταθμών μέτρησης - 22.320€ έκαστος - και φορητού οργάνου με τα κόστη συντήρησης και το κατάλληλο λογισμικό να ανέρχονται συνολικά για την Περιφέρεια Ηπείρου στα 52.800€)</t>
  </si>
  <si>
    <t>Η εν λόγω πρόταση αφορά τρεις (3) περιοχές του δικτύου Natura 2000 (με κωδικούς GR2120001, GR2120005 και GR2140001)</t>
  </si>
  <si>
    <t>Φορέας Διαχείρισης Προστατευόμενων Περιοχών Καλαμά - Αχέροντα - Κέρκυρας</t>
  </si>
  <si>
    <t>Η τεκμηρίωση υποστηρίζεται από τα παραδοτέα του Προγράμματος Εποπτείας (π.χ. παραδοτέο Δ12) που ο Φορέας ολοκλήρωσε το 2015 καθώς και το οριζόντιο πρόγραμμα εποπτείας που εκπονήθηκε υπό την επίβλεψη του ΥΠΕΝ.</t>
  </si>
  <si>
    <t>Πρόγραμμα παρακολούθησης και ρύθμισης περιβαλλοντικών συνθηκών σε οικοτόπους όσον αφορά την ποσότητα και την ποιότητα των υδάτων σε περιοχές ευθύνης Φορέα Διαχείρισης Καλαμά – Αχέροντα – Κέρκυρα (προμήθεια 2 παράκτιων σταθμών μέτρησης - 22.320€ έκαστος - 1 πλωτού σταθμού - με κόστος 32.240€ - ενός μικρότερου παράκτιου - με κόστος 6.200€ - και φορητού οργάνου με τα κόστη συντήρησης και το κατάλληλο λογισμικό να ανέρχονται συνολικά για την Περιφέρεια Ιονίων Νήσων στα 13.200€)</t>
  </si>
  <si>
    <t>Η εν λόγω πρόταση αφορά τέσσερις (4) περιοχές του δικτύου Natura 2000 (με κωδικούς GR2230001, GR2230002, GR2230003 και GR2230007)</t>
  </si>
  <si>
    <t>Μελέτη για τη διαχείριση και την πρόβλεψη σχετικών μέτρων ρύθμισης των περιβαλλοντικών συνθηκών των λιμνοθαλασσών Αντινιώτη και Κορισσίων στην Κέρκυρα. Η εκτιμώμενη αξία της σύμβασης υπολογίστηκε σύμφωνα με το άρθρο ΓΕΝ.4 της Υ.Α. με αριθμ. ΔΝΣγ /32129/ΦΝ 466 (ΦΕΚ 2519/Β΄/20-07-2017) με βάση το χρόνο απασχόλησης (ανθρωπομήνες) και για επιστήμονα εμπειρίας μέχρι 10 έτη (300 Χ τκ για τκ =1,203) και για απαιτούμενο χρόνο ολοκλήρωσης έξι (6) μήνες</t>
  </si>
  <si>
    <t>Η εν λόγω πρόταση αφορά τρεις (3) περιοχές του δικτύου Natura 2000 (με κωδικούς GR2230001, GR2230002 και GR2230007)</t>
  </si>
  <si>
    <r>
      <t>Ο αλιευτικός πλούτος των ευαίσθητων οικοσυστημάτων των λιμνοθαλασσών, είναι η κύρια πηγή τροφής για πολλά είδη της πανίδας και ειδικά της ορνιθοπανίδας και παράλληλα αποτελεί έναν πολύ σημαντικό οικονομικό πόρο για τους ψαράδες της περιοχής του Δέλτα του ποταμού Καλαμά. Η διατήρηση, προστασία και αποκατάσταση των λιμνοθαλασσών είναι πρωτίστης σημασίας τόσο για τη διατήρηση της πανίδας όσο και της κοινωνικοοικονομικής ευημερίας. Για το λόγο αυτό άλλωστε, οι «Λιμνοθάλασσες» έχουν οριστεί ως τύπος οικοτόπου προτεραιότητας σε ευρωπαϊκό επίπεδο (με αριθμό 1150) και αναφέρονται ως Οικότοποι προτεραιότητας σε Κακή Κατάσταση Διατήρησης στο κείμενο του Πλαισίου Δράσεων Προτεραιότητας για το Δίκτυο Natura 2000 για την Προγραμματική Περίοδο 2014-2020 (PAF). Συγκεκριμένα, στο εν λόγω κείμενο αναφέρεται: «</t>
    </r>
    <r>
      <rPr>
        <i/>
        <sz val="10"/>
        <color theme="1"/>
        <rFont val="Calibri"/>
        <family val="2"/>
        <charset val="161"/>
        <scheme val="minor"/>
      </rPr>
      <t>Παράκτιες λιμνοθάλασσες (1150): Εμφανίζουν διάσπαρτη κατανομή στην Ελλάδα, βρίσκονται σε κακή κατάσταση διατήρησης λόγω πιέσεων όπως, οι εναποθέσεις και απορρίψεις υλικών, η μεταβολή του υδρολογικού ισοζυγίου, η διάβρωση, η ρύπανση από σημειακές και διάχυτες πηγές αλλά και πιέσεις από την ανάπτυξη τουριστικών δραστηριοτήτων και υποδομών, γεωργικών εκμεταλλεύσεων και ιχθυοκαλλιεργειών. Προτεραιότητες για τον οικότοπο 1150 αποτελούν: α) η ρύθμιση χρήσεων γης περιμετρικά των ορίων του για τον περιορισμό και τον έλεγχο πιέσεων από οικιστική ανάπτυξη και παραγωγικές δραστηριότητες, β) η αποκατάσταση του υδρολογικού ισοζυγίου γλυκού και αλμυρού νερού, ώστε να διασφαλιστεί η αποκατάσταση σημαντικών ενδιαιτημάτων ιχθυοπανίδας και ορνιθοπανίδας, γ) η βελτίωση της ποιότητας των υδάτων, δ) η απομάκρυνση στερεών αποβλήτων,…</t>
    </r>
    <r>
      <rPr>
        <sz val="10"/>
        <color theme="1"/>
        <rFont val="Calibri"/>
        <family val="2"/>
        <scheme val="minor"/>
      </rPr>
      <t>». Μετά την έκδοση του Ν. 4519/2018 για τους Φορείς Διαχείρισης Προστατευόμενων Περιοχών και την επαγόμενη ένταξη των λιμνοθαλασσών «Αντινιώτη» και «Κορισσίων» της Κέρκυρας στη χωρική αρμοδιότητα του Φορέα Διαχείρισης Καλαμά – Αχέροντα – Κέρκυρας, ο Φορέας προέβη σε επικοινωνίες με τους εμπλεκόμενους στη διαχείριση των λιμνοθαλασσών φορείς (Δήμος, Τμήμα Αλιείας, Ιχθυοκαλλιεργητές, Αλιείς κ.α.). Από τις σχετικές επικοινωνίες, προέκυψαν στοιχεία (όπως καταγράφονται και στη σχετική αλληλογραφία) που καταδεικνύουν την ύπαρξη έντονα δυσμενών συνθηκών (όπως έλλειψη οξυγόνου και πιθανή έλλειψη θρεπτικών) με αποτέλεσμα την παρατήρηση μεγάλου αριθμού νεκρών ψαριών και πιθανολογούμενο ως κύριο αίτιο την παρεμπόδιση της ελεύθερης μετακίνησης υδάτινων μαζών από τη θάλασσα στη λιμνοθάλασσα και αντίστροφα. Για το λόγο αυτό, κρίνεται απαραίτητη η εκπόνηση σχετικής μελέτης που θα εξετάζει: α) τον ρυθμό ανανέωσης των υδάτων και β) σχετικά διαχειριστικά μέτρα.</t>
    </r>
  </si>
  <si>
    <r>
      <t>Η ως άνω αναφερόμενη μελέτη, θα πρέπει να εκπονηθεί από ειδικούς επιστήμονες με γνώσεις διαχείρισης περιβάλλοντος και χειρισμού αριθμητικών μοντέλων και σχετικών υδροδυναμικών ομοιωμάτων, συμπεριλαμβάνοντας στοιχεία για την οξυγόνωση και την μεταφορά θρεπτικών προς τις λιμνοθάλασσες. Παρόμοιες τέτοιες μελέτες έχουν εκπονηθεί για άλλες περιπτώσεις και παρατίθενται ενδεικτικά παρακάτω: 1.http://symposia.ath.hcmr.gr/oldver/symposia9/Book2/1235.pdf (ΜΕΛΕΤΗ ΤΟΥ ΡΥΘΜΟΥ ΑΝΑΝΕΩΣΗΣ ΤΩΝ ΥΔΑΤΩΝ ΣΤΗ ΛΙΜΝΟΘΑΛΑΣΣΑ ΤΟΥ ΑΙΤΩΛΙΚΟΥ, ΑΠΟ ΤΗΝ ΚΑΤΑΣΚΕΥΗ ΘΑΛΑΣΣΙΩΝ ΤΕΧΝΙΚΩΝ ΕΡΓΩΝ, ΜΕ ΤΗ ΧΡΗΣΗ ΑΡΙΘΜΗΤΙΚΩΝ ΟΜΟΙΩΜΑΤΩΝ) - Κουντουρά Κ., Ζαχαρίας Ι., 9ο Πανελλήνιο Συμπόσιο Ωκεανογραφίας &amp; Αλιείας 2009 - Πρακτικά, Τόμος ΙΙ       2.http://nemertes.lis.upatras.gr/jspui/bitstream/10889/8886/1/Kartsakali%28civ%29.pdf (ΤΡΙΣΔΙΑΣΤΑΤΗ ΑΡΙΘΜΗΤΙΚΗ ΜΕΛΕΤΗ ΤΗΣ ΥΔΡΟΔΥΝΑΜΙΚΗΣ ΚΥΚΛΟΦΟΡΙΑΣ  ΚΑΙ ΑΝΑΝΕΩΣΗΣ ΣΤΗ ΛΙΜΝΟΘΑΛΑΣΣΑ ΤΟΥ ΠΑΠΑ) - Καρτσακαλή Α.Ι., Διατριβή Μεταπτυχιακού Διπλώματος Ειδίκευσης, Πανεπιστήμιο Πατρών, Πολυτεχνική Σχολή, Τμήμα Πολιτικών Μηχανικών, Εργαστήριο Υδραυλικής Μηχανικής (2015) 3.http://www.nagref.gr/journals/ethg/images/21/ethg21p6-8.pdf (ΠΑΡΑΚΟΛΟΥΘΗΣΗ ΑΠΟΚΑΤΑΣΤΑΣΗΣ ΤΗΣ ΙΧΘΥΟΠΑΝΙΔΑΣ ΣΤΗ ΛΙΜΝΟΘΑΛΑΣΣΑ ΔΡΑΝΑ) - Κουτράκης Μ., Συλαίος Γ., Ινστιτούτο Αλιευτικής Έρευνας Καβάλας. Χαρακτηριστικά, στην περίληψη της πρώτης μελέτης αναφέρονται τα εξής: «</t>
    </r>
    <r>
      <rPr>
        <i/>
        <sz val="10"/>
        <color theme="1"/>
        <rFont val="Calibri"/>
        <family val="2"/>
        <charset val="161"/>
        <scheme val="minor"/>
      </rPr>
      <t>Στην πρόβλεψη των επιπτώσεων των θαλάσσιων τεχνικών έργων θα βοηθούσε η χρήση των αριθμητικών μοντέλων. Για το λόγο αυτό χρησιμοποιήθηκε το υδροδυναμικό ομοίωμα MIKE 21, HD, καθώς είναι ικανό να προσομοιώσει τη ροή σε ποταμόκολπους, λίμνες και παράκτιες περιοχές. Ως περιοχή μελέτης ορίστηκε η λιμνοθάλασσα του Αιτωλικού. Για τη μελέτη της προσομοίωσης της κυκλοφορίας του νερού εξετάστηκαν ποικίλα σενάρια τα οποία περιλάμβαναν τη μελέτη της κατασκευής ενός σημαντικού αριθμού τεχνικών έργων, με τελικό στόχο τη βελτίωση της ποιότητας των υδάτων της λ/θ του Αιτωλικού. Το ιδανικότερο σενάριο περιλάμβανε ένα συνδυασμό τεχνικών έργων, όπως την εκβάθυνση της εισόδου της λιμνοθάλασσας, την αφαίρεση του αναχώματος κ.τ.λ. σύμφωνα με το οποίο η βέλτιστη ημερήσια ροή του νερού που εισέρχεται στη λιμνοθάλασσα αυξάνεται περίπου κατά 82%. Τελικά, φαίνεται ότι με τη χρήση του μοντέλου είναι εύκολο να επιλέξεις μέσα από δέκα πιθανές λύσεις (σενάρια) αυτή με τις λιγότερες επιπτώσεις και τη μεγαλύτερη αποτελεσματικότητα.</t>
    </r>
    <r>
      <rPr>
        <sz val="10"/>
        <color theme="1"/>
        <rFont val="Calibri"/>
        <family val="2"/>
        <scheme val="minor"/>
      </rPr>
      <t>».</t>
    </r>
  </si>
  <si>
    <t>Μελέτη για την ενίσχυση αποθέματος πληθυσμού του είδους Valencia letourneuxi (ζουρνάς).  Η εκτιμώμενη αξία της σύμβασης υπολογίστηκε σύμφωνα με το άρθρο ΓΕΝ.4 της Υ.Α. με αριθμ. ΔΝΣγ /32129/ΦΝ 466 (ΦΕΚ 2519/Β΄/20-07-2017) με βάση το χρόνο απασχόλησης (ανθρωπομήνες) και για επιστήμονα εμπειρίας μέχρι 10 έτη (300 Χ τκ για τκ =1,203) και για απαιτούμενο χρόνο ολοκλήρωσης έξι (6) μήνες</t>
  </si>
  <si>
    <r>
      <t>Η πρόταση για την υλοποίηση της εν λόγω διαχειριστικής δράσης έχει προκύψει από παλαιότερο πρόγραμμα παρακολούθησης (2008). Μεταξύ των συμπερασμάτων του εν λόγω προγράμματος αναφέρονται τα εξής, χαρακτηριστικά:
«</t>
    </r>
    <r>
      <rPr>
        <i/>
        <sz val="10"/>
        <color theme="1"/>
        <rFont val="Calibri"/>
        <family val="2"/>
        <charset val="161"/>
        <scheme val="minor"/>
      </rPr>
      <t>Συμπερασματικά, ο πληθυσμός του είδους V. letourneuxi που εντοπίσθηκε στη λεκάνη απορροής του Ποταμού Καλαμά (παρακείμενο κανάλι της πηγής της Ανάκολης) αποτελεί μέχρι σήμερα τον μοναδικό πληθυσμό του είδους στο συγκεκριμένο σύστημα. Η εξαιρετικά περιορισμένη πυκνότητα του πληθυσμού, η παρουσία του είδους G. holbrooki στον ίδιο βιότοπο, η περιορισμένη έκταση του βιότοπου που απειλείται από μειωμένη παροχή πηγαίου νερού και από τις παρακείμενες αγροτικές και κτηνοτροφικές εκμεταλλεύσεις, καθιστούν τον συγκεκριμένο τοπικό πληθυσμό ως κρίσιμα απειλούμενο με σημαντική πιθανότητα εξάλειψης στο άμεσο μέλλον.</t>
    </r>
    <r>
      <rPr>
        <sz val="10"/>
        <color theme="1"/>
        <rFont val="Calibri"/>
        <family val="2"/>
        <scheme val="minor"/>
      </rPr>
      <t xml:space="preserve">»
Σημειώνεται ότι το είδος αναφέρεται και ως προτεραιότητας στο κείμενο του Πλαισίου Δράσεων Προτεραιότητας για το Δίκτυο Natura 2000 για την Προγραμματική Περίοδο 2014-2020 (PAF). Στο εν λόγω κείμενο, μεταξύ των προτεραιοτήτων για τα είδη ιχθυοπανίδας περιλαμβάνεται και η επανεισαγωγή και μεταφορά πληθυσμών σε νέα ενδιαιτήματα μέσα στο εύρος εξάπλωσης τους.
</t>
    </r>
  </si>
  <si>
    <t xml:space="preserve">1.Τεχνητή λίμνη που χρησιμοποιείται για την διατήρηση και αναπαραγωγή του V. letourneuxi στη Γερμανία. Τα ώριμα άτομα ωοτοκούν στα φύλα και στις ρίζες
(http://www.tsamisaquarium.gr/Selides/Fish/killi2.htm)                                                                                                              2.Τυπικός βιότοπος του V. letourneuxi σε συνθήκες αιχμαλωσίας στη Γερμανία. Στο συγκεκριμένο χώρο διατηρούνται άτομα από τον πληθυσμό του Ποταμού Πηνειού (http://www.tsamisaquarium.gr/Selides/Fish/killi2.htm).
</t>
  </si>
  <si>
    <t>Μελέτη για την αποκατάσταση της λιμνοθάλασσας "Λούτσα-Παπαδιά", στις Εκβολές Καλαμά. Η εκτιμώμενη αξία της σύμβασης υπολογίστηκε σύμφωνα με το άρθρο ΓΕΝ.4 της Υ.Α. με αριθμ. ΔΝΣγ /32129/ΦΝ 466 (ΦΕΚ 2519/Β΄/20-07-2017) με βάση το χρόνο απασχόλησης (ανθρωπομήνες) και για επιστήμονα εμπειρίας μέχρι 10 έτη (300 Χ τκ για τκ =1,203) και για απαιτούμενο χρόνο ολοκλήρωσης έξι (6) μήνες</t>
  </si>
  <si>
    <t>Η εν λόγω πρόταση αφορά δύο (2) περιοχές του δικτύου Natura 2000 (με κωδικούς GR2120001 και GR2120005)</t>
  </si>
  <si>
    <r>
      <rPr>
        <sz val="10"/>
        <color theme="1"/>
        <rFont val="Calibri"/>
        <family val="2"/>
        <scheme val="minor"/>
      </rPr>
      <t>Ο αλιευτικός πλούτος των ευαίσθητων οικοσυστημάτων των λιμνοθαλασσών, είναι η κύρια πηγή τροφής για πολλά είδη της πανίδας και ειδικά της ορνιθοπανίδας και παράλληλα αποτελεί έναν πολύ σημαντικό οικονομικό πόρο για τους ψαράδες της περιοχής του Δέλτα του ποταμού Καλαμά. Η διατήρηση, προστασία και αποκατάσταση των λιμνοθαλασσών είναι πρωτίστης σημασίας τόσο για τη διατήρηση της πανίδας όσο και της κοινωνικοοικονομικής ευημερίας. Για το λόγο αυτό άλλωστε, οι «Λιμνοθάλασσες» έχουν οριστεί ως τύπος οικοτόπου προτεραιότητας σε ευρωπαϊκό επίπεδο (με αριθμό 1150) και αναφέρονται ως Οικότοποι προτεραιότητας σε Κακή Κατάσταση Διατήρησης στο κείμενο του Πλαισίου Δράσεων Προτεραιότητας για το Δίκτυο Natura 2000 για την Προγραμματική Περίοδο 2014-2020 (PAF). Συγκεκριμένα, στο εν λόγω κείμενο αναφέρεται:</t>
    </r>
    <r>
      <rPr>
        <i/>
        <sz val="10"/>
        <color theme="1"/>
        <rFont val="Calibri"/>
        <family val="2"/>
        <charset val="161"/>
        <scheme val="minor"/>
      </rPr>
      <t xml:space="preserve">
«Παράκτιες λιμνοθάλασσες (1150): Εμφανίζουν διάσπαρτη κατανομή στην Ελλάδα, βρίσκονται σε κακή κατάσταση διατήρησης λόγω πιέσεων όπως, οι εναποθέσεις και απορρίψεις υλικών, η μεταβολή του υδρολογικού ισοζυγίου, η διάβρωση, η ρύπανση από σημειακές και διάχυτες πηγές…
Προτεραιότητες για τον οικότοπο 1150 αποτελούν: …β) η αποκατάσταση του υδρολογικού ισοζυγίου γλυκού και αλμυρού νερού, ώστε να διασφαλιστεί η αποκατάσταση σημαντικών ενδιαιτημάτων ιχθυοπανίδας και ορνιθοπανίδας, γ) η βελτίωση της ποιότητας των υδάτων, δ) η απομάκρυνση στερεών αποβλήτων,…»
</t>
    </r>
    <r>
      <rPr>
        <sz val="10"/>
        <color theme="1"/>
        <rFont val="Calibri"/>
        <family val="2"/>
        <scheme val="minor"/>
      </rPr>
      <t>Στη λιμνοθάλασσα Λούτσα-Παπαδιά είχε γίνει στο παρελθόν μία αποτυχημένη απόπειρα αποξήρανσης, με αποτέλεσμα να έχουν παραμείνει εντός της τεχνικά έργα τα οποία εμποδίζουν την ελεύθερη διακίνηση του νερού. Το παρόν έργο θα συντελέσει στην αναβάθμιση βιοτόπων που έχουν υποβαθμιστεί, στην αύξηση της παραγωγικότητας του υγροτόπου, στη βελτίωση του φυσικού περιβάλλοντος και της αισθητικής του τοπίου. Η παραπάνω δράση έχει προταθεί μεταξύ άλλων και σε σχετική μελέτη που πραγματοποιήθηκε για λογαριασμό του Τμήματος Αλιείας της Δ/νσης Αγροτικής Ανάπτυξης της Ν.Α. Θεσπρωτίας και αφορούσε την ανάδειξη των εκβολών του ποταμού Καλαμά και της Παράκτιας περιοχής της Σαγιάδας.</t>
    </r>
  </si>
  <si>
    <t>1.Πλαισίου Δράσεων Προτεραιότητας για το Δίκτυο Natura 2000 για την Προγραμματική Περίοδο 2014-2020 (PAF).  2. Σχέδιο Διαχείρισης Προστατευόμενης Περιοχής Στενών και Εκβολών Καλαμά και Έλους Καλοδικίου.</t>
  </si>
  <si>
    <t>Η εν λόγω πρόταση αφορά μία (1) περιοχή του δικτύου Natura 2000 (με κωδικό GR2140003)</t>
  </si>
  <si>
    <r>
      <t xml:space="preserve">Addis P, Secci M, Brundu G, Manunza A, Corrias S, Cau A (2009) Density, size structure, shell orientation and epibiontic colonization of the fan mussel </t>
    </r>
    <r>
      <rPr>
        <i/>
        <sz val="10"/>
        <color theme="1"/>
        <rFont val="Calibri"/>
        <family val="2"/>
        <charset val="161"/>
        <scheme val="minor"/>
      </rPr>
      <t>Pinna nobilis</t>
    </r>
    <r>
      <rPr>
        <sz val="10"/>
        <color theme="1"/>
        <rFont val="Calibri"/>
        <family val="2"/>
        <scheme val="minor"/>
      </rPr>
      <t xml:space="preserve"> L. 1758 (Mollusca: Bivalvia) in three contrasting habitats in an estuarine area of Sardinia (W Mediterranean). Sci Mar 73: 143−152 Basso L, Vázquez-Luis M, García-March JR, Deudero S and others (2015) The pen shell, </t>
    </r>
    <r>
      <rPr>
        <i/>
        <sz val="10"/>
        <color theme="1"/>
        <rFont val="Calibri"/>
        <family val="2"/>
        <charset val="161"/>
        <scheme val="minor"/>
      </rPr>
      <t>Pinna nobilis</t>
    </r>
    <r>
      <rPr>
        <sz val="10"/>
        <color theme="1"/>
        <rFont val="Calibri"/>
        <family val="2"/>
        <scheme val="minor"/>
      </rPr>
      <t xml:space="preserve">: a review of population status and recommended research priorities in the Mediterranean Sea. Adv Mar Biol 71: 109−160 Catanese G, Grau A, Valencia JM, Garcia-March JR and others (2018) Haplosporidium pinnae sp.nov., a haplosporidan parasite associated with massive mortalities of the fan mussel, </t>
    </r>
    <r>
      <rPr>
        <i/>
        <sz val="10"/>
        <color theme="1"/>
        <rFont val="Calibri"/>
        <family val="2"/>
        <charset val="161"/>
        <scheme val="minor"/>
      </rPr>
      <t>Pinna nobilis</t>
    </r>
    <r>
      <rPr>
        <sz val="10"/>
        <color theme="1"/>
        <rFont val="Calibri"/>
        <family val="2"/>
        <scheme val="minor"/>
      </rPr>
      <t>, in the Western Mediterranean Sea. J Invertebr Pathol 157: 9-24. Darriba S (2017) First haplosporidan parasite reported infecting a member of the Superfamily Pinnoidea (</t>
    </r>
    <r>
      <rPr>
        <i/>
        <sz val="10"/>
        <color theme="1"/>
        <rFont val="Calibri"/>
        <family val="2"/>
        <charset val="161"/>
        <scheme val="minor"/>
      </rPr>
      <t>Pinna nobilis</t>
    </r>
    <r>
      <rPr>
        <sz val="10"/>
        <color theme="1"/>
        <rFont val="Calibri"/>
        <family val="2"/>
        <scheme val="minor"/>
      </rPr>
      <t xml:space="preserve">) during a mortality event in Alicante (Spain, Western Mediterranean). J Invertebr Pathol 148: 14–19. Hendriks IE, Tenan S, Tavecchia G, Marbà N and others (2013) Boat anchoring impacts coastal populations of the pen shell, the largest bivalve in the Mediterranean. Biol Conserv 160: 105−113 Katsanevakis S (2005) Population ecology of the endangered fan mussel </t>
    </r>
    <r>
      <rPr>
        <i/>
        <sz val="10"/>
        <color theme="1"/>
        <rFont val="Calibri"/>
        <family val="2"/>
        <charset val="161"/>
        <scheme val="minor"/>
      </rPr>
      <t>Pinna nobilis</t>
    </r>
    <r>
      <rPr>
        <sz val="10"/>
        <color theme="1"/>
        <rFont val="Calibri"/>
        <family val="2"/>
        <scheme val="minor"/>
      </rPr>
      <t xml:space="preserve"> in a marine lake. Endang Species Res 1: 51−59 Katsanevakis S (2007a) Growth and mortality rates of the fan mussel </t>
    </r>
    <r>
      <rPr>
        <i/>
        <sz val="10"/>
        <color theme="1"/>
        <rFont val="Calibri"/>
        <family val="2"/>
        <charset val="161"/>
        <scheme val="minor"/>
      </rPr>
      <t>Pinna nobilis</t>
    </r>
    <r>
      <rPr>
        <sz val="10"/>
        <color theme="1"/>
        <rFont val="Calibri"/>
        <family val="2"/>
        <scheme val="minor"/>
      </rPr>
      <t xml:space="preserve"> in Lake Vouliagmeni (Korinthiakos Gulf, Greece): a generalized additive modelling approach. Mar Biol 152: 1319−1331 Katsanevakis S (2007b) Density surface modelling with line transect sampling as a tool for abundance estimation of marine benthic species: the </t>
    </r>
    <r>
      <rPr>
        <i/>
        <sz val="10"/>
        <color theme="1"/>
        <rFont val="Calibri"/>
        <family val="2"/>
        <charset val="161"/>
        <scheme val="minor"/>
      </rPr>
      <t>Pinna nobilis</t>
    </r>
    <r>
      <rPr>
        <sz val="10"/>
        <color theme="1"/>
        <rFont val="Calibri"/>
        <family val="2"/>
        <scheme val="minor"/>
      </rPr>
      <t xml:space="preserve"> example in a marine lake. Mar Biol 152: 77−85 Katsanevakis S (2009b) Estimating abundance of endangered marine benthic species using Distance Sampling through SCUBA diving: the </t>
    </r>
    <r>
      <rPr>
        <i/>
        <sz val="10"/>
        <color theme="1"/>
        <rFont val="Calibri"/>
        <family val="2"/>
        <charset val="161"/>
        <scheme val="minor"/>
      </rPr>
      <t>Pinna nobilis</t>
    </r>
    <r>
      <rPr>
        <sz val="10"/>
        <color theme="1"/>
        <rFont val="Calibri"/>
        <family val="2"/>
        <scheme val="minor"/>
      </rPr>
      <t xml:space="preserve"> (Mollusca: Bivalvia) example. In: Columbus AM, Kuznetsov L (eds) Endangered species: new research. Nova Science Publishers, New York, NY, p 81−115 Katsanevakis S, Thessalou-Legaki M (2009) Spatial distribution and abundance of the endangered fan mussel </t>
    </r>
    <r>
      <rPr>
        <i/>
        <sz val="10"/>
        <color theme="1"/>
        <rFont val="Calibri"/>
        <family val="2"/>
        <charset val="161"/>
        <scheme val="minor"/>
      </rPr>
      <t>Pinna nobilis</t>
    </r>
    <r>
      <rPr>
        <sz val="10"/>
        <color theme="1"/>
        <rFont val="Calibri"/>
        <family val="2"/>
        <scheme val="minor"/>
      </rPr>
      <t xml:space="preserve"> in Souda Bay (Crete Island, Greece). Aquat Biol 8: 45−54 Katsanevakis S, Poursanidis D, Issaris Y, Panou A and others (2011) ‘Protected’ marine shelled molluscs: thriving in Greek seafood restaurants. Mediterr Mar Sci 12: 429−438 Manoutsoglou E., Hasiotis T., Kyriakoudi D., Velegrakis A. and Lowag J., (2018) Puzzling micro-relief (mounds) of a soft-bottomed, semi-enclosed shallow marine environment. Geo-Marine Letters</t>
    </r>
    <r>
      <rPr>
        <sz val="10"/>
        <color rgb="FF231F20"/>
        <rFont val="Calibri"/>
        <family val="2"/>
        <charset val="161"/>
        <scheme val="minor"/>
      </rPr>
      <t xml:space="preserve">, 38: 359-370, </t>
    </r>
    <r>
      <rPr>
        <sz val="10"/>
        <color rgb="FF000000"/>
        <rFont val="Calibri"/>
        <family val="2"/>
        <charset val="161"/>
        <scheme val="minor"/>
      </rPr>
      <t>doi.org/10.1007/s00367-018-0539-5</t>
    </r>
    <r>
      <rPr>
        <sz val="10"/>
        <color theme="1"/>
        <rFont val="Calibri"/>
        <family val="2"/>
        <scheme val="minor"/>
      </rPr>
      <t xml:space="preserve"> Papakonstantinou, A., Topouzelis, K., Doukari, M., 2017. UAS close range remote sensing for mapping coastal environments, in: Proceedings of SPIE - The International Society for Optical Engineering. doi:10.1117/12.2278988 Prado P, Caiola N, Ibáñez C (2014) Habitat use by a large population of </t>
    </r>
    <r>
      <rPr>
        <i/>
        <sz val="10"/>
        <color theme="1"/>
        <rFont val="Calibri"/>
        <family val="2"/>
        <charset val="161"/>
        <scheme val="minor"/>
      </rPr>
      <t>Pinna nobilis</t>
    </r>
    <r>
      <rPr>
        <sz val="10"/>
        <color theme="1"/>
        <rFont val="Calibri"/>
        <family val="2"/>
        <scheme val="minor"/>
      </rPr>
      <t xml:space="preserve"> in shallow waters. Sci Mar 78: 555−565 Poursanidis, D., Topouzelis, K., Chrysoulakis, N., 2018. Mapping coastal marine habitats and delineating the deep limits of the Neptune’s seagrass meadows using very high resolution Earth observation data. Int. J. Remote Sens. 1–18. doi:10.1080/01431161.2018.1490974 Rabaoui L, Tlig-Zouari S, Ben Hassine OK (2007) Distribution and habitat of the fan mussel </t>
    </r>
    <r>
      <rPr>
        <i/>
        <sz val="10"/>
        <color theme="1"/>
        <rFont val="Calibri"/>
        <family val="2"/>
        <charset val="161"/>
        <scheme val="minor"/>
      </rPr>
      <t>Pinna nobilis</t>
    </r>
    <r>
      <rPr>
        <sz val="10"/>
        <color theme="1"/>
        <rFont val="Calibri"/>
        <family val="2"/>
        <scheme val="minor"/>
      </rPr>
      <t xml:space="preserve"> Linnaeus, 1758 (Mollusca: Bivalvia) along the northern and eastern Tunisian coasts. Cah Biol Mar 49: 67−78 Rouanet, E., Trigos, S. &amp; Vicente, N (2015) From youth to death of old age: the 50-year story of a </t>
    </r>
    <r>
      <rPr>
        <i/>
        <sz val="10"/>
        <color theme="1"/>
        <rFont val="Calibri"/>
        <family val="2"/>
        <charset val="161"/>
        <scheme val="minor"/>
      </rPr>
      <t>Pinna nobilis</t>
    </r>
    <r>
      <rPr>
        <sz val="10"/>
        <color theme="1"/>
        <rFont val="Calibri"/>
        <family val="2"/>
        <scheme val="minor"/>
      </rPr>
      <t xml:space="preserve"> fan mussel population at Port-Cros Island (Port-Cros National Park, Provence, Mediterranean Sea). </t>
    </r>
    <r>
      <rPr>
        <i/>
        <sz val="10"/>
        <color theme="1"/>
        <rFont val="Calibri"/>
        <family val="2"/>
        <charset val="161"/>
        <scheme val="minor"/>
      </rPr>
      <t>Sci. Reports Port-Cros Natl. Park</t>
    </r>
    <r>
      <rPr>
        <sz val="10"/>
        <color theme="1"/>
        <rFont val="Calibri"/>
        <family val="2"/>
        <scheme val="minor"/>
      </rPr>
      <t xml:space="preserve"> 29: 209–222. Tsatiris A, Papadopoulos V, Makri D, Topouzelis K, Manoutsoglou E, Hasiotis T, Katsanevakis S (2018). Spatial distribution, abundance and habitat use of the endemic Mediterranean fan mussel Pinna nobilis in the Gera Gulf, Lesvos (Greece): comparison of design-based and model-based approaches. </t>
    </r>
    <r>
      <rPr>
        <i/>
        <sz val="10"/>
        <color theme="1"/>
        <rFont val="Calibri"/>
        <family val="2"/>
        <charset val="161"/>
        <scheme val="minor"/>
      </rPr>
      <t>Mediterranean Marine Science</t>
    </r>
    <r>
      <rPr>
        <sz val="10"/>
        <color theme="1"/>
        <rFont val="Calibri"/>
        <family val="2"/>
        <scheme val="minor"/>
      </rPr>
      <t xml:space="preserve">, in press. Topouzelis, K., Makri, D., Stoupas, N., Papakonstantinou, A., Katsanevakis, S., 2018. Seagrass mapping in Greek territorial waters using Landsat-8 satellite images. Int. J. Appl. Earth Obs. Geoinf. 67, 98–113. doi:10.1016/j.jag.2017.12.013 Topouzelis, K., Papakonstantinou, A., Doukari, M., Stamatis, P., Makri, D., Katsanevakis, S., 2017. Coastal habitat mapping in the Aegean Sea using high resolution orthophoto maps, in: Proceedings of SPIE - The International Society for Optical Engineering. doi:10.1117/12.2279140 Traganos, D., Aggarwal, B., Poursanidis, D., Topouzelis, K., Chrysoulakis, N., Reinartz, P., 2018. Towards Global-Scale Seagrass Mapping and Monitoring Using Sentinel-2 on Google Earth Engine: The Case Study of the Aegean and Ionian Seas. Remote Sens. 2018, Vol. 10, Page 1227 10, 1227. doi:10.3390/RS10081227 Zavodnik D, Hrs-Brenko M, Legac M (1991) Synopsis on the fan shell </t>
    </r>
    <r>
      <rPr>
        <i/>
        <sz val="10"/>
        <color theme="1"/>
        <rFont val="Calibri"/>
        <family val="2"/>
        <charset val="161"/>
        <scheme val="minor"/>
      </rPr>
      <t>Pinna nobilis</t>
    </r>
    <r>
      <rPr>
        <sz val="10"/>
        <color theme="1"/>
        <rFont val="Calibri"/>
        <family val="2"/>
        <scheme val="minor"/>
      </rPr>
      <t xml:space="preserve"> L. in the eastern Adriatic Sea. In: Boudouresque CF, Avon M, Gravez V (eds) Les espèces marines à protéger en Méditerranée. GIS Posidonie, Marseille, p 169–178</t>
    </r>
  </si>
  <si>
    <t>Η εν λόγω πρόταση αφορά οκτώ (8) περιοχές του δικτύου Natura 2000 (με κωδικούς GR2230001, GR2230002, GR2230004, GR2230005, GR2230006, GR2230007, GR2230008, GR2230009, GR2230010)</t>
  </si>
  <si>
    <t>Απoκατάσταση χερσαίων και θαλάσσιων εκτάσεων μετά την απομάκρυνση ιχθυοκαλλιεργητικών εγκαταστάσεων στο Βάλτο Ραγίου της Προστατευόμενης Περιοχής του Δέλτα Καλαμά. Η δράση αφορά την συλλογή και απομάκρυνση στερεών αποβλήτων ως αποτέλεσμα μη ορθών πρακτικών συλλογής και διαχείρισής τους, από το θαλάσσιο τμήμα όσο και απο την εφαπτόμενη χερσαία ζώνη λειτουργίας της ιχθυοκαλλιέργειας.  Στην Χερσαία ζώνη εντοπίστηκαν αυλικά όπως δίχτυα σημαδούρες, πλωτές μεταλλικές εξέδρες, μεταλλικά κλουβιά και διάφορα μπετά συνολικού βάρους περίπου 150 τόννων. Στο θαλάσσιο τμήμα έχουν εντοπιστεί   αγκυροβολίωντης μονάδας(40 τεμαχια βάρους 10-15 περίπου τόννων το καθένα), τμήματα κατεστραμμένων κλωβών, διχτυών κλπ. Για την απομάκρυνση των παραπάνω υλικών θα απαιτηθούν περίπου 30 ημέρες χερσαίων και υποθαλάσσιων εργασιών ενώ θα χρησιμοποιηθούν πλωτό σκάφος, γερανός καθώς και φορτηγό για τη μεταφορά τους ( κοστολόγηση  βάση προσφοράς).</t>
  </si>
  <si>
    <t>Στρατηγική Μελέτη Περιβαλλοντικών Επιπτώσεων για την ίδρυση Περιοχής Οργανωμένης Ανάπτυξης Υδατοκαλλιεργειών στην Περιοχή Ανάπτυξης Υδατοκαλλιεργειών Α1 (Σαγιάδα, Καλαμάς, Βάλτος Ραγίου) της Περιφερειακής Ενότητας Θεσπρωτίας</t>
  </si>
  <si>
    <t xml:space="preserve">Η ιχθυοπανίδα στο αρδευτικό/αποστραγγιστικό δίκτυο του κάμπου Ραγίου-Κεστρίνης της Προστατευόμενης Περιοχής του Δέλτα Καλαμά. </t>
  </si>
  <si>
    <t xml:space="preserve">Τα αρδευτικά/αποστραγγιστικά δίκτυα αποτελούνται από τεχνητά κανάλια με χαμηλή, μηδενική ή διακοπτόμενη ροή και στην περίπτωση του κάμπου Ραγίου-Κεστρίνης έχουν κατασκευαστεί σε περιοχή που παλαιότερα υπήρχαν σημαντικοί υδροβιότοποι, ενώ σήμερα δέχονται εισροές τόσο από τον ποταμό Καλαμά που έχει σημαντική ιχθυοποικιλότητα όσο και από τοπικές πηγές (π.χ. Ανάκολη). Μέχρι σήμερα δεν έχει διερευνηθεί και αξιολογηθεί στην Ελλάδα η αξία διατήρησης των δικτύων αυτών ως οικότοποι-καταφύγια για την ιχθυοπανίδα των εσωτερικών υδάτων, παρά το γεγονός οτι σε άλλες χώρες (π.χ. Βρετανία, Ολλανδία) έχει αποδειχθεί οτι λειτουργούν ως κρισιμοι οικότοποι για απειλούμενα είδη ακόμη και σε περιοχές με εντατικά καλλιεργούμενες εκτάσεις. Τα αναμενόμενα αποτελέσματα είναι: α) η καταγραφή της υδρολογίας του αρδευτικού-αποστραγγιστικού δικτύου της περιοχής, β)  ο εντοπισμός απειλούμενων (και μη) ειδών της ιχθυοπανίδας, γ) η τεκμηρίωση της οικολογικής αξίας των εν λόγω τεχνητών οικοσυστημάτων με τον εντοπισμό ευαίσθητων τμημάτων του δικτύου που χρίζουν ιδιαίτερης προστασίας και διαχείρισης.   </t>
  </si>
  <si>
    <t xml:space="preserve"> Καταγραφή και προστασία των νυχτερίδων (Χειρόπτερα) στη θέση Λυγιά που αποτελεί ενδιαίτημά τους  και αφορά την περιοχή του  Δικτύου Natura 2000, το Δέλτα Καλαμά. Πρόκειται για σπηλιά 200 τ.μ. περίπου, η οποία  χρησιμοποιείται  ως χώρος φωλιάσματος απο μεγάλο αριθμό ατόμων ενός ή περισσοτέρων ειδών. Αντικείμενο της μελέτης  θα αποτελέσει ο χαρακτηρισμός της περιοχής ως καταφύγιο για το είδος, με την λήψη αντίστοιχων μέτρων προστασίας, η καταγραφή των ειδών με την χρήση καταλληλου επιστημονικού εξοπλισμού καθώς και την  κατάμέτρηση των πληθυσμών. Η εν λόγω σπηλιά είναι προσβάσιμη μόνο απο την θάλασσα για αυτό το λόγο και προς αποφυγή διτάραξης των πληθυσμών, η καταγραφή και αναγνώριση των ειδών, της αφθονίας και της χρήσης του χώρου απο τα είδη, μπορεί να υλοποιηθεί με  ακουστική παρακολούθηση με τα κατάλληλα όργανα καταγραφής, με τη χρήση  υπέρυθρης κάμερας  σε συνδυασμό με οπτικές παρατηρήσεις,  για την εκτίμηση του πληθυσμού και παράλληλα με ακουστική καταγραφή για επιβεβαίωση του είδους.Παράλληλα με ακουστικές καταγραφές στην εύτερη περιοχή της σπηλιάς όπου ασκούνται ανρωπογενείς παρεμβάσεις θα δώσουν χρήσιμες πληροφορίες για την χρήση του χώρου απο το είδος ή τα είδη των νυχτερίδων της σπηλιάς Όλα τα είδη νυχτερίδων προστατεύονται σε Ευρωπαϊκό Επίπεδο από την Κονοτική Οδηγία 92/43/EE  και κατά συνέπεια αποτελούν είδος Ευρωπαϊκού ενδιαφέροντος για προστασία. Η  εκτιμώμενη αξία της σύμβασης υπολογίστηκε σύμφωνα με το άρθρο ΓΕΝ.4 της Υ.Α. με αριθμ. ΔΝΣγ /32129/ΦΝ 466 (ΦΕΚ 2519/Β΄/20-07-2017) με βάση το χρόνο απασχόλησης (ανθρωπομήνες) και για επιστήμονα εμπειρίας μέχρι 10 έτη (300 Χ τκ για τκ =1,203) και για απαιτούμενο χρόνο ολοκλήρωσης δύο (2) μήνες.</t>
  </si>
  <si>
    <r>
      <t>Ο</t>
    </r>
    <r>
      <rPr>
        <sz val="10"/>
        <color theme="1"/>
        <rFont val="Calibri"/>
        <family val="2"/>
        <scheme val="minor"/>
      </rPr>
      <t xml:space="preserve">ι νυχτερίδες κινδυνεύουν κυρίως από ανθρωπογενείς δραστηριότητες με τους  σημαντικότερους κίνδυνος  να αφορούν την καταστροφή των  χώρων αναπαραγωγής, την καταστροφή θέσεων φωλιάσματος και τροφοληψίας όπως τα δάση οι βάλτοι  </t>
    </r>
    <r>
      <rPr>
        <sz val="10"/>
        <rFont val="Calibri"/>
        <family val="2"/>
        <scheme val="minor"/>
      </rPr>
      <t>(γενικότερα την έλλειψη τροφής) καθώς και  την αλόγιστη χρήση αγροχημικών  παρασκευασμάτων απο τον άνθρωπο.  Μέχρι σήμερα δεν έχει διερευνηθεί η παρουσία και η κατάσταση των πληθυσμών των ειδών και σε συνδυασμό με ανθρωπωγενείς παρεμβάσεις στην ευρύτερη περιοχή (γεωργικές/ κτηνοτροφικές δραστηριότητες κλπ), που ενδεχομένως να επηρεάσουν το ενδιαίτημα και  τον πληθυσμό των ειδών, κρίνεται αναγκαία η καταγραφή, η προστασία των πληθυσμών τους καθώς και η ανάδειξη της θέσης ως καταφύγιο για τις νυχτερίδες.  Η λήψη μέτρων για την αντιμετώπιση των απειλών του είδους,  και εδικότερα για τη διατήρηση των βιοτόπων και των χώρων φωλιάσματος, τον έλεχο των αγροχημικών στις γειτνιάζουσες καλλιέργεις της ευρύτερης περιοχής του Δέλτα Καλαμά, θα συμβάλλει στην προστασία και διατήρηση του είδους, και  παράλληλα απο την καταγραφή των ειδών και πληθυσμών θα προκύψουν σημαντικά δεδομένα  για την περεταίρω διαχείριση νυχτερίδων που βρίσκονται στην περιοχή. Επιπλέον, η διατήρηση των πληθυσμών τους ως εντομοφάγα θηλαστικά συμβάλλει στην βιολογική απαλλαγή των γεωργικών καλλιεργειών και των δασών απο επιβλαβή έντομα αποφεύγοντας έτσι την χρήση χημικών εντομοκτόνων αλλά και στην διατήρηση της βιοποικιλότητας με την μεταφορά γύρης (γονιμοποίηση των φυτών).</t>
    </r>
  </si>
  <si>
    <t>Καταγραφή και προστασία των νυχτερίδων (Χειρόπτερα) σε περιοχή που αποτελεί ενδιαίτημά τους και δεν είναι ενταγμένη στο Δίκτυο Natura 2000. Πρόκειται για σπηλιά στη θέση Γωνιά, νοτιοδυτικά της πόλης  Ηγουμενίτσας, που χρησιμοποιείται  ως χώρος φωλιάσματος απο μεγάλο αριθμό ατόμων ενός ή περισσοτέρων ειδών. Αντικείμενο της μελέτης θα αποτελέσει ο χαρακτηρισμός της περιοχής ως καταφύγιο για το είδος, με την λήψη αντίστοιχων μέτρων προστασίας, η καταγραφή των ειδών με την χρήση καταλληλου επιστημονικού εξοπλισμού καθώς και την  καταμέτρηση των πληθυσμών. Η εν λόγω σπηλιά είναι προσβάσιμη μόνο απο την θάλασσα για αυτό το λόγο και προς αποφυγή διτάραξης των πληθυσμών, η καταγραφή και αναγνώριση των ειδών, της αφθονίας και της χρήσης του χώρου απο τα είδη, μπορεί να υλοποιηθεί με  ακουστική παρακολούθηση με τα κατάλληλα όργανα καταγραφής, με τη χρήση  υπέρυθρης κάμερας  σε συνδυασμό με οπτικές παρατηρήσεις, για την εκτίμηση του πληθυσμού και παράλληλα με ακουστική καταγραφή για επιβεβαίωση του είδους. Παράλληλα με ακουστικές καταγραφές στην εύτερη περιοχή της σπηλιάς όπου ασκούνται ανρωπογενείς παρεμβάσεις θα δώσουν χρήσιμες πληροφορίες για την χρήση του χώρου απο το είδος ή τα είδη των νυχτερίδων της σπηλιάς. Όλα τα είδη νυχτερίδων προστατεύονται σε Ευρωπαϊκό Επίπεδο από την Κονοτική Οδηγία 92/43/EE  και κατά συνέπεια αποτελούν είδος Ευρωπαϊκού ενδιαφέροντος για προστασία. Η  εκτιμώμενη αξία της σύμβασης υπολογίστηκε σύμφωνα με το άρθρο ΓΕΝ.4 της Υ.Α. με αριθμ. ΔΝΣγ /32129/ΦΝ 466 (ΦΕΚ 2519/Β΄/20-07-2017) με βάση το χρόνο απασχόλησης (ανθρωπομήνες) και για επιστήμονα εμπειρίας μέχρι 10 έτη (300 Χ τκ για τκ =1,203) και για απαιτούμενο χρόνο ολοκλήρωσης δύο (2) μήνες.</t>
  </si>
  <si>
    <t>Η εν λόγω πρόταση αφορά μια περιοχή ενδιαίτημα του είδους έκτασης 40τ.μ. περίπου</t>
  </si>
  <si>
    <r>
      <t>Σ</t>
    </r>
    <r>
      <rPr>
        <sz val="12"/>
        <rFont val="Calibri"/>
        <family val="2"/>
        <charset val="161"/>
        <scheme val="minor"/>
      </rPr>
      <t>υλλογή και απομάκρυνση στερεών αποβλήτων από τις περιοχές των Προστατευόμενων Περιοχών των Δέλτα Καλαμά και Αχέροντα που αποτελούν εκτάσεις αγροτικής αξιοποίησης.  Παράλληλα πέρα απο την συλλογή, θα γίνεται και  ορθή διαχείριση των κενών συσκευασιών φυτοπροστατευτικών προϊόντων (φ.π.) καθώς παρατηρείται ανεξέλεγκτη απόρριψή τους στα σημεία πλήρωσης των αγροτικών βυτίων με νερό αλλά και σε άλλες θέσεις. Θα γίνεται φύλαξη των κενών φιαλών φ.π. εντός ειδικών σακουλών που προμηθεύουν τα καταστήματα γεωργικών εφοδίων  και παράδοση σε προκαθορισμένα σημεία συλλογής σε απορριμματοφόρο ανακύκλωσης σε συνεργασία με τους αρμόδιους Φορείς [(ΦΟΔΣΑ Ηπείρου, εμπλεκόμενους Δήμους Ελληνικός Σύνδεσμος Φυτοπροστασίας (ΕΣΥΦ), Ελληνική Εταιρεία Αξιοποίησης Ανακύκλωσης (Ε.Ε.Α.Α.)]. Στην υλοποίηση του έργου θα συμβάλουν η προμήθεια εξοπλισμού (22 πλαστικοί κάδοι, 20 πινακίδες κλπ), η προμήθεια ενός  οχήματος μεταφοράς αποβλήτων, πρόσληψη εποχικού προσωπικού (περίπου  100 ημερομίσθια ανά έτος για 6 έτη) και η έκδοση ενημερωτικού υλικού. Επίσης θα πραγματοποιήθούν από τον Ε.ΣΥ.Φ  ενημερώσεις και εκπαίδευση ομάδων παραγωγών και συνεταιρισμών για την εφαρμογή των ορθών γεωργικών πρακτικών.</t>
    </r>
  </si>
  <si>
    <t xml:space="preserve">Αξιοποίηση της  εμπειρίας απο την υλοποίηση αντίστοιχου πιλοτικού πρόγραμματος  στην Π.Ε. Λάρισας </t>
  </si>
  <si>
    <t>Η εν λόγω πρόταση αφορά τέσσερις (4) περιοχές του δικτύου Natura 2000 (με κωδικούς GR2120001, GR2120005 και GR2140001,GR2120006)</t>
  </si>
  <si>
    <t>Ο Μυοκάστορας θεωρείται ότι είναι επιβλαβές είδος και για την οικονομία καθώς τρέφεται σε αγροτικές καλλιέργειες προκαλώντας ζημιές στις σοδειές. Επίσης, με τα λαγούμια που ανοίγει κοντά σε αρδευτικά συστήματα, αποστραγγιστικά έργα και αναχώματα ποταμών και λιμνών προκαλεί αστάθεια στο έδαφος με αρνητικές επιπτώσεις στις γεωργικές αποδόσεις, ακόμα και επιμόλυνση των επιφανειακών υδάτων με φυτοφάρμακα και ζιζανιοκτόνα που προέρχονται από τα αποστραγγιστικά κανάλια πλησίον των καλλιεργειών (Cardinali et al., 2014). Μεταξύ άλλων κάθε ξενικό είδος μπορεί να μεταβάλει τις λειτουργίες των οικοσυστημάτων, να μειώσει την αυτόχθονη βιοποικιλότητα, να διαταράξει το τοπίο και τέλος να επιφέρει  σημαντικές επιπτώσεις  σε κοινωνικό, οικονομικό και περιβαλλοντικό επίπεδο.  Για τους παραπάνω λόγους ο Μυοκάστορας κατατάσσεται στα 100 χειρότερα χωροκατακτητικά ξενικά είδη της Ευρώπης. Λαμβάνοντας υπόψη και το γεγονός ότι ο μυοκάστορας (Myocastor coypus) πολλαπλασιάζεται με υψηλούς ρυθμούς, καθώς δεν έχει φυσικούς εχθρούς, η ανάγκη για την λήψη και εφαρμογή μέτρων διαχείρισης για την ανάσχεση της επέκτασης και ελέγχου των πληθυσμών του είδους είναι επιτακτική.</t>
  </si>
  <si>
    <t>Cardinali A, Carletti P, Nardi S, Zanin G. 2014. Design of riparian buffer strips affects soil quality parameters. Applied Soil Ecology 80: 67–76. DOI:10.1016/j.apsoil.2014.04.003.                                                                                              Γεράκης, Π.Α., Σ. Τσιούρης και Βασιλική Τσιαούση,  Υδατικό καθεστώς και βιωτή υγροτόπων, Προτεινόμενη ελάχιστη στάθμη λιμνών και παροχή ποταμών Μακεδονίας και Θράκης ΜΟΥΣΕΙΟ ΓΟΥΛΑΝΔΡΗ ΦΥΣΙΚΗΣ ΙΣΤΟΡΙΑΣ ΕΛΛΗΝΙΚΟ ΚΕΝΤΡΟ ΒΙΟΤΟΠΩΝ - ΥΓΡΟΤΟΠΩΝ 2007.                                                                                                                          Sofia Giulia, Roberta Masin and Paolo Tarolli, Letters to ESEX Prospects for crowdsourced information on the geomorphic ‘engineering’ by the invasive Coypu (Myocastor coypus),       Earth Surf. Process. Landforms (2016).                                                                                                                Bertolino Sandro, Aurelio Perrone, and Laura Gola, Effectiveness of coypu control in small Italian wetland areas Wildlife Society Bulletin 2005, 33(2):714–720. http://www.moa.gov.cy/moa/environment/environmentnew.nsf/All/291B5879A1AB1F6AC225806D002B8F7B/$file/%CE%A0%CE%B1%CF%81%CE%BF%CF%85%CF%83%CE%AF%CE%B1%CF%83%CE%B7%20-%20Cyprus_EL.pdf</t>
  </si>
  <si>
    <t>Η εν λόγω πρόταση αφορά πέντε (5) περιοχές του δικτύου Natura 2000 (με κωδικούς GR2230007,GR2230002,GR2230001, GR2230005,GR2230003)</t>
  </si>
  <si>
    <t>Cardinali A, Carletti P, Nardi S, Zanin G. 2014. Design of riparian buffer strips affects soil quality parameters. Applied Soil Ecology 80: 67–76. DOI:10.1016/j.apsoil.2014.04.003.                                                                                              Γεράκης, Π.Α., Σ. Τσιούρης και Βασιλική Τσιαούση,  Υδατικό καθεστώς και βιωτή υγροτόπων, Προτεινόμενη ελάχιστη στάθμη λιμνών και παροχή ποταμών Μακεδονίας και Θράκης ΜΟΥΣΕΙΟ ΓΟΥΛΑΝΔΡΗ ΦΥΣΙΚΗΣ ΙΣΤΟΡΙΑΣ ΕΛΛΗΝΙΚΟ ΚΕΝΤΡΟ ΒΙΟΤΟΠΩΝ - ΥΓΡΟΤΟΠΩΝ 2007.                                                                                                                          Sofia Giulia, Roberta Masin and Paolo Tarolli, Letters to ESEX Prospects for crowdsourced information on the geomorphic ‘engineering’ by the invasive Coypu (Myocastor coypus),       Earth Surf. Process. Landforms (2016).                                                                                                                               Bertolino Sandro, Aurelio Perrone, and Laura Gola, Effectiveness of coypu control in small Italian wetland areas Wildlife Society Bulletin 2005, 33(2):714–720. http://www.moa.gov.cy/moa/environment/environmentnew.nsf/All/291B5879A1AB1F6AC225806D002B8F7B/$file/%CE%A0%CE%B1%CF%81%CE%BF%CF%85%CF%83%CE%AF%CE%B1%CF%83%CE%B7%20-%20Cyprus_EL.pdf</t>
  </si>
  <si>
    <t>Η εν λόγω πρόταση αφορά τρείς (3) περιοχές του δικτύου Natura 2000 ( με κωδικούς GR2120008, GR2140001, GR2120001). Η εν λόγω πρόταση αφορά δύο (2) ποτάμια οικοσυστήματα (Καλαμάς και Αχέροντας) και ειδικότερα τους παραπόταμους τους τμήματα των οποίων βρίσκονται και εκτός των παραπάνω περιοχών NATURA</t>
  </si>
  <si>
    <t>Ο ποταμός Καλαμάς αποτελούσε κατά το παρελθόν σημαντικό βιότοπο της ενδημικής πέστροφας. Κατά τις τελευταίες δεκαετίες, η επιβάρυνση του με βιομηχανικά, αστικά, κτηνοτροφικά, γεωργικά και υγειονομικά απόβλητα καθώς και η άναρχη ερασιτεχνική αλιεία έχουν οδηγήσει του πληθυσμούς του είδους στα όρια της εξαφάνισης κατά προτεραιότητα στον κύριο ρού του ποταμού. Στον ποταμό Αχέροντα, το είδος πρακτικά απουσιάζει από τον κύριο ρου και περιορίζεται σύμφωνα με μαρτυρίες σε παραποτάμους. Σύμφωνα με τη θεωρία των μετακοινωνιών (metacommunity theory), η δυνατότητα επανεποικισμού τμημάτων ποταμών που έχουν υποστεί σημαντικές ανθρωπογενείς επιδράσεις, εξαρτάται καθοριστικά (εκτός από την αναίρεση των κύριων αιτιών) από την επιβίωση πληθυσμών σε παραποτάμους. Με δεδομένο οτι μέχρι σήμερα δεν έχει διερευνηθεί η παρουσία και η κατάσταση των πληθυσμών του είδους σε παραποτάμους του Καλαμά (π.χ. Λαγκάβιστα και Καλπακιώτικο) καθώς και του Αχέροντα, κρίνεται επιτακτική η ενδελεχή έρευνα στο πεδίο με στόχο την καταγραφή, παρακολούθηση και προστασία των πληθυσμών αυτών. Τα αναμενόμενα αποτελέσματα είναι: α) η καταγραφή της παρουσίας και των βασικών δημογραφικών στοιχείων των πληθυσμών της ενδημικής πέστροφας, β) η καταγραφή των ανθρωπογενών πιέσεων, απειλών καθώς η συγκρότηση προτάσεων προστασίας συμπεριλαμβανομένης της ορθολογικής ερασιτεχνικής αλιείας και δ) η ανάδειξη της αξίας των παραποτάμων ως οικοσυστήματα-καταφύγια για την ενδημική πεστροφα.</t>
  </si>
  <si>
    <t>ΠΑΡΑΚΟΛΟΥΘΗΣΗ/ΑΞΙΟΛΟΓΗΣΗ ΙΧΘΥΟΠΑΝΙΔΑΣ ΛΙΜΝΩΝ ΚΕΡΚΙΝΗΣ ΚΑΙ ΔΟΪΡΑΝΗΣ ΣΥΜΦΩΝΑ ΜΕ ΤΗΝ ΟΔΗΓΙΑ 2000/60 ΤΗΣ ΕΥΡΩΠΑΪΚΗΣ ΈΝΩΣΗΣ</t>
  </si>
  <si>
    <t xml:space="preserve">Σκοπός του παρόντος έργου είναι η αξιολόγηση της κατάστασης των ιχθυαποθεμάτων που απαντούν στις λίμνες Κερκίνη και Δοϊράνη (Ελληνικό τμήμα) και εμπίπτουν στην περιοχή ευθύνης του Φορέα Διαχείρισης Λίμνης Κερκίνης και ειδικότερα. 
Με δεδομένο ότι ως τώρα δεν έχει γίνει μία ολοκληρωμένη ιχθυολογική-αλιευτική έρευνα στις λίμνες, είναι εμφανής η αναγκαιότητα διεξαγωγής μιας τέτοιας έρευνας που θα στοχεύει: (α) στη συστηματική καταγραφή της ιχθυοπανίδας, και (β) στην εκτίμηση της κατάστασης των ιχθυοπληθυσμών και ιδιαίτερα των αποθεμάτων των εμπορεύσιμων ειδών ώστε να είναι στη συνέχεια δυνατή η εκτίμηση της αλιευτικής πίεσης που υφίστανται τα ιχθυαποθέματα και η διατύπωση και λήψη διαχειριστικών μέτρων.
</t>
  </si>
  <si>
    <t>Φορέας Διαχείρισης Λίμνης Κερκίνης</t>
  </si>
  <si>
    <t xml:space="preserve">Οι μέχρι σήμερα έρευνες στα εσωτερικά ύδατα ήταν αποσπασματικές και αφορούσαν κυρίως τις χρήσεις και την ποιότητα των υδάτων καθώς και την κατανομή και συστηματική των ψαριών. Ολοκληρωμένες έρευνες καταγραφής της σύστασης της ιχθυοπανίδας και της αλιευτικής προσπάθειας που ασκείται στις ελληνικές λίμνες, και σε τεχνητά συστήματα όπως είναι οι φραγμαλίμνες είναι περιορισμένες, ενώ σχεδόν απουσιάζουν ολοκληρωμένα σχέδια αλιευτικής τους διαχείρισης. Το τελευταίο, σε συνδυασμό με την παρουσία ενδημικών ειδών και ειδών που κινδυνεύουν ή απειλούνται με εξαφάνιση  καθώς και σε συνδυασμό με το καθεστώς επαναλλαμβανόμενων εμπλουτισμών που εφαρμόζεται σε πολλές φραγμαλίμνες αποκτά ιδιαίτερη σημασία και κάνει επιτακτική την αναγκαιότητα απόκτησης γνώσης και σύνταξης ειδικών σχεδίων για την αειφορική διαχείριση των συστημάτων αυτών. Τα εσωτερικά ύδατα από την άλλη πλευρά, και ιδιαίτερα τα ποτάμια καθώς και τα λιμναία συστήματα που γειτνιάζουν με αυτά, αποτελούν ιδανικούς χώρους αναζήτησης καταφυγίου ψαριών, και κυρίως ανάδρομων ειδών, τα οποία τα χρησιμοποιούν για αναπαραγωγή, προστασία και διατροφή. Στη μείωση των ιχθυαποθεμάτων, τα τελευταία χρόνια, σημαντικό ρόλο φαίνεται να διαδραματίζουν και οι διάφορες άμεσες (κατασκευές φραγμάτων, αρδευτικών έργων και εντατικοποίηση της αλιείας) ή/και έμμεσες (ρύπανση από αστικά λύματα και καλλιεργούμενες εκτάσεις) ανθρωπογενείς παρεμβάσεις στα οικοσυστήματα. Τα φαινόμενα αυτά επηρεάζουν σε μεγάλο βαθμό τις μετακινήσεις των ψαριών των εσωτερικών υδάτων και συνεπώς τη βιωσιμότητά τους. Η κατανόηση των κρίσιμων χρονικών και εποχιακών μεταβολών που χαρακτηρίζουν τη δυναμική (αναπαραγωγή, μετακινήσεις) των ψαριών των εσωτερικών υδάτων δημιουργεί το αρχικό πλαίσιο στον τομέα της πολιτικής για τα εσωτερικά νερά. H σύνθεση άλλωστε της βιοκοινωνίας στο επίπεδο των ψαριών, η αφθονία και η κατά μήκος ή ηλικιακή σύσταση των ιχθυοπληθυσμών, αποτελούν σύμφωνα με την Οδηγία 2000/60 της Ευρωπαϊκής Ένωσης, σημαντικούς οικολογικούς δείκτες για την εκτίμηση της ποιότητας των εσωτερικών επιφανειακών υδάτων. </t>
  </si>
  <si>
    <t>ΑΠΟΚΑΤΑΣΤΑΣΗ ΠΑΡΑΛΙΜΝΙΟΥ ΔΑΣΟΥΣ-ΚΑΛΑΜΩΝΩΝ</t>
  </si>
  <si>
    <t>Η αποκατάσταση μέρους του παραποτάμιου δάσους και των καλαμιώνων με σκοπό τη διατήρηση των θέσεων φωλεοποίησης στα είδη που φωλιάζουν στις μικτές αποικίες της λίμνης οι αριθμοί των οποίων έχουν μειωθεί λόγω έλλειψης κατάλληλων θέσεων φωλεοποίησης.</t>
  </si>
  <si>
    <t>Στα δένδρα του παραποτάμιου δάσους φωλιάζουν 11 είδη πουλιών σε μικτές αποικίες οι οποίες είναι μοναδικές όχι μόνο σε Εθνικό αλλά και Ευρωπαϊκό επίπεδο λόγω του είδους και του αριθμού των ειδών που φιλοξενεί. Με τη νέα υδρολογική κατάσταση που δημιουργήθηκε μετά τη λειτουργία του νέου φράγματος της λίμνης το 1982, η έκταση που καταλαμβάνει το παραποτάμιο δάσος έχει μειωθεί από 7.000 στρέμματα στις αρχές της δεκαετίας του ’80 σε 240 στρέμματα περίπου τα τελευταία χρόνια. Για τον ίδιο λόγο και επιπλέον λόγω της έντονης βόσκησης, δεν υπάρχει φυσική αναγέννηση του δάσους και των καλαμιώνων. Η δράση περιλαμβάνει εκσκαφές, περιφράξεις -για την προστασία των φυτών από τα βόσκοντα ζώα, καθώς και φυτεύσεις δένδρων και καλαμιών εντός των περιφράξεων, στο ανατολικό τμήμα της λίμνης με σκοπό την επαναδημιουργία τμήματος του παραποτάμιου δάσους και καλαμιώνων και κατ’ επέκταση τη διατήρηση των αποικιών των πουλιών που φωλιάζουν στην περιοχή.</t>
  </si>
  <si>
    <t>Αποκατάσταση παλιών κοιτών του ποταμού Στρυμόνα εντός της λίμνης Κερκίνης και δημιουργία τεχνητών νησίδων</t>
  </si>
  <si>
    <t>Αποκατάσταση παλιών κοιτών του Στρυμόνα εντός της λίμνης Κερκίνης οι οποίες επιχωματώθηκαν μετά τις πλημμύρες του 2010 και την αλλαγή της κοίτης του ποταμού στο τμήμα αυτό. Δημιουργία θέσεων φωλεοποίησης / αναπαραγωγής για πελεκάνους, χήνες, πάπιες, γλαρόνια, καθώς και για αμφίβια και ερπετά.</t>
  </si>
  <si>
    <t>Μετά την πλημμύρα του 2010 στη λίμνη και την για λίγα χρόνια αλλαγή της κοίτης του ποταμού εξαιτίας αυτού, όλες οι παλιές κοίτες του ποταμού στο ανατολικό και βόρειο τμήμα της λίμνης επιχωματώθηκαν από τα ιζήματα. Το φθινόπωρο που η στάθμη του νερού της λίμνης είναι χαμηλά, οι περιοχές αυτές δεν έχουν πλέον καθόλου νερό με αποτέλεσμα να υποβαθμίζεται σημαντικά και να μην χρησιμοποιούνται από την πανίδα της περιοχής. Με την επαναδημιουργία τμημάτων των παλιών αυτών κοιτών, θα υπάρχει νερό καθ΄ όλη τη διάρκεια του έτους στα τμήματα αυτά και θα χρησιμοποιούνται από τα πουλιά και τα άλλα ζώα για τροφοληψία. Οι θέσεις αυτές θα προσφέρουν επίσης καταφύγιο στα ερπετά και αμφίβια της περιοχής. Με τα προϊόντα εκσκαφής θα κατασκευαστούν νησίδες για φωλεοποίηση και ανάπαυση πολλών ειδών πουλιών.</t>
  </si>
  <si>
    <t>ΜΕΛΕΤΗ ΕΚΤΙΜΗΣΗΣ ΒΟΣΚΟΪΚΑΝΟΤΗΤΑΣ ΣΕ ΠΕΡΙΟΧΕΣ ΤΗΣ ΖΩΝΗΣ ΠΡΟΣΤΑΣΙΑΣ ΤΗΣ ΦΥΣΗΣ ΤΗΣ ΠΡΟΣΤΑΤΕΥΟΜΕΝΗΣ ΠΕΡΙΟΧΗΣ.</t>
  </si>
  <si>
    <t xml:space="preserve"> μελέτη εκτίμησης της βοσκοϊκανότητας για τη ζώνη προστασίας της φύσης</t>
  </si>
  <si>
    <t xml:space="preserve">Το έργο αφορά στη μελέτη εκτίμησης της βοσκοϊκανότητας για τη ζώνη προστασίας της φύσης. Η μελέτη θα οδηγήσει σε σημαντικά συμπεράσματα, δεδομένου του ότι δεν είναι γνωστή η φέρουσα ικανότητα της περιοχής για τον αριθμό των ζώων που μπορεί να δεχθεί. Η γενικότερη έλλειψη βοσκοτόπων, ο μεγάλος αριθμός αγροτικών ζώων ελευθέρας βοσκής στην περιοχή, οδηγεί σε σημαντική υποβάθμιση του οικοσυστήματος. </t>
  </si>
  <si>
    <t>ΣΑΡΩΣΗ ΜΕ ΣΥΣΤΗΜΑ LIDAR ΤΗΣ ΠΑΡΟΧΘΙΑΣ ΖΩΝΗΣ ΤΟΥ ΠΟΤΑΜΟΥ ΣΤΡΥΜΟΝΑ ΣΤΗΝ ΠΕΡΙΟΧΗ ΤΗΣ ΛΙΜΝΗΣ ΚΕΡΚΙΝΗΣ</t>
  </si>
  <si>
    <t>Στόχος είναι η παραγωγή ενός υψηλής ακρίβειας Ψηφιακού Μοντέλου Εδάφους για τις ανάγκες των μελετών που εκπονεί ο φορέας, καθώς επίσης και να συμβάλλει με τη σειρά του στην ορθή εφαρμογή της οδηγίας για τις πλημμύρες 2007/60/EC.</t>
  </si>
  <si>
    <t>Λόγω των φερτών υλών που μεταφέρει ο Στρυμόνμας και τα οποία αποθέτονται στη λίμνη, μεταβάλλεται η μορφολογία της περιοχής καθώς και η ικανότητα συγκράτησης πλημμυρικών παροχών. Η τελευταία τοπογραφική αποτύπωση της περιοχής έγινε τη δεκαετία του ΄80 με αποτέλεσμα τα δεδομένα εκείνα να μην ανταποκρίνονται πλέον στην πραγματική κατάσταση και να μην μπορούν να χρησιμοποιηθούν με ασφάλεια για τη διαχείριση της περιοχής.</t>
  </si>
  <si>
    <t>ΚΑΘΑΡΙΣΜΟΣ ΤΩΝ ΕΠΙΠΛΕΟΝΤΩΝ ΑΠΟΡΡΙΜΑΤΩΝ ΤΗΣ ΛΙΜΝΗΣ ΚΕΡΚΙΝΗΣ</t>
  </si>
  <si>
    <t>Ο καθαρισμός των επιπλεόντων σκουπιδιών που μεταφέρονται από τον ποταμό Στρυμόνα και αποτίθενται στη λίμνη.</t>
  </si>
  <si>
    <t>Κατά τη διάρκεια των πλημμυρικών παροχών του Στρυμόνα, μεταφέρονται από τη Βουλγαρία και πιθανώς και τη Βόρεια Μακεδονία σκουπίδια και ειδικότερα πλαστικά τα οποία αποτίθενται σε διάφορα σημεία στη ακτογραμμή της λίμνης και στις όχθες του ποταμού, με αποτέλεσμα τη ρύπανση της περιοχής. Η δράση θα γίνεται μία φορά το χρόνο την περίοδο που αρχίζει και πέφτει η στ΄'αθμη της λίμνης (Τέλη Ιουνίου - αρχές Ιουλίου).</t>
  </si>
  <si>
    <t>ΜΕΛΕΤΗ ΚΑΤΑΣΚΕΥΗΣ ΣΥΣΤΗΜΑΤΟΣ ΠΑΓΙΔΕΥΣΗΣ ΚΑΙ ΣΥΛΛΟΓΗΣ ΕΠΙΠΛΕΟΝΤΩΝ ΑΠΟΡΡΙΜΑΤΩΝ ΣΤΟ ΠΟΤΑΜΟ ΣΤΡΥΜΟΝΑ ΑΝΑΝΤΙ ΤΗΣ ΛΙΜΝΗΣ ΚΕΡΚΙΝΗΣ</t>
  </si>
  <si>
    <t>Στόχος είναι η δημιουργία μόνιμης υποδομής για τον καθαρισμό σκουπιδιών που μεταφέρονται από τον ποταμό Στρυμόνα και αποτίθενται στη λίμνη</t>
  </si>
  <si>
    <t>Το έργο αφορά στη μελέτη κατασκευής συστήματος παγίδευσης και συλλογής απορριμάτων με τη χρήση ειδικών συστημάτων συλλογής, μεταφοράς και αποθήκευσης επιπλεόντων απορριμάτων του ποταμού Στρυμόνα, ανάντι της λίμνης Κερκίνης.</t>
  </si>
  <si>
    <t>ΜΕΛΕΤΗ ΣΚΟΠΙΜΟΤΗΤΑΣ ΓΙΑ ΤΗ ΚΑΤΑΣΚΕΥΗ ΔΙΟΔΩΝ ΑΝΑΔΡΟΜΩΝ ΨΑΡΙΩΝ ΣΤΟΝ ΠΟΤΑΜΟ ΣΤΡΥΜΟΝΑ ΚΑΙ ΤΗ ΛΙΜΝΗ ΚΕΡΚΙΝΗ</t>
  </si>
  <si>
    <t>Η δημιουργία διόδων για τα ψάρια (υγρές σκάλες) κατά μήκος του ποταμού Στρυμόνα, στους αναβαθμούς του ποταμού και στο φράγμα της λίμνης.</t>
  </si>
  <si>
    <t xml:space="preserve">Κατά μήκος του Στρυμόνα από τα σύνορα μέχρι τις εκβολές του στη θάλασσα, υπάρχουν 12 αναβαθμοί σε γέφυρες καθώς και το φράγμα της Λίμνης Κερκίνης που διακόπτουν τη συνέχεια του ποταμού και εμποδίζουν τις μετακινήσεις των ψαριών μεταξύ των διαφόρων τμημάτων του καθώς και από τον ποταμό κατάντι της λίμνης προς τη λίμνη.  </t>
  </si>
  <si>
    <t>ΑΠΟΚΑΤΑΣΤΑΣΗ ΟΡΕΙΝΟΥ ΥΓΡΟΤΟΠΟΥ ΑΝΩ ΠΟΡΟΪΩΝ</t>
  </si>
  <si>
    <t xml:space="preserve"> αποκατάσταση υγροτόπου</t>
  </si>
  <si>
    <t>Το έργο αφορά στην αποκατάσταση υγροτόπου, με επίχωση του ρέματος και της δημιουργίας ενός μικρού φράγματος συγκράτησης των φερτών – σταθεροποίησης (τοιχίο αντιστήριξης 10μx2mx0.5m). Η συγκεκριμένη θέση φιλοξενεί οικότοπο προτεραιότητας – σκλήθρα και υπό διερεύνηση σφάγνα. Σημαντική είναι η ύπαρξη τυρφώδους καταστάσεως του εδάφους σε συνδυασμό με τα σκλήθρα, που είναι πιθανά, η δεύτερη εμφάνιση στην Ελλάδα. Ακόμα αποτελεί φυσική τράπεζα γύρης ( με την έννοια της κατά βάθος ανάπτυξης) από τις προηγούμενες χιλιετίες. Η αποκατάσταση του ορεινού υγρότοπου θα έχει θετικά αποτελέσματα και στην χλωρίδα και στην πανίδα της περιοχής , μειώνοντας την ένταση των πλημμυρικών φαινομένων και μειώνοντας τη μεταφορά φερτών στα κατάντη.</t>
  </si>
  <si>
    <t>ΕΡΕΥΝΑ ΚΑΤΑΓΡΑΦΗΣ ΤΗΣ ΜΥΚΟΧΛΩΡΙΔΑΣ ΣΤΟ ΕΘΝΙΚΟ ΠΑΡΚΟ ΛΙΜΝΗΣ ΚΕΡΚΙΝΗΣ</t>
  </si>
  <si>
    <t>καταγραφή της μυκοχλωρίδας στο Εθνικό Πάρκο Λίμνης Κερκίνης</t>
  </si>
  <si>
    <t>Το έργο αφορά στην καταγραφή της μυκοχλωρίδας στο Εθνικό Πάρκο Λίμνης Κερκίνης, λόγω έλλειψης δεδομένων για το συγκεκριμένο τμήμα</t>
  </si>
  <si>
    <t>ΚΑΤΑΣΚΕΥΗ BIOBEDS ΣΤΟ ΕΘΝΙΚΟ ΠΑΡΚΟ ΛΙΜΝΗΣ ΚΕΡΚΙΝΗΣ</t>
  </si>
  <si>
    <t>Το έργο αφορά την κατασκευή 26 Biobeds (σε κάθε οικισμό εντός του Εθνικού Πάρκου Λίμνης Κερκίνης), για την αδρανοποίηση των υπολειμμάτων και ξεπλυμάτων των υγρών φυτοπροστατευτικών ουσιών και ταυτόχρονα στις ίδιες θέσεις, χώρων απόρριψης άδειων συσκευασιών φυτοπροστατευτικών ουσιών, στους χώρους τροφοδοσίας των γεωργικών ψεκαστικών μηχανημάτων της περιοχής του Εθνικού Πάρκου</t>
  </si>
  <si>
    <t xml:space="preserve">Κατά μήκος του Στρυμόνα από τα σύνορα μέχρι τις εκβολές του στη θάλασσα, υπάρχουν 12 αναβαθμοί σε γέφυρες καθώς και το φράγμα της Λίμνης Κερκίνης οι επτά (7) από τους οποίουςε είναι εκτός των περιοχών του Δικτύου Natura 2000 και οι οποίοι διακόπτουν τη συνέχεια του ποταμού και εμποδίζουν τις μετακινήσεις των ψαριών μεταξύ των διαφόρων τμημάτων του καθώς και από τον ποταμό κατάντι της λίμνης προς τη λίμνη.  </t>
  </si>
  <si>
    <t xml:space="preserve">Διερεύνηση για τον χαρακτηρισμό της νήσου Καυκανά στην περιοχή του Στρυμονικού κόλπου ως  ΖΕΠ </t>
  </si>
  <si>
    <t>Φορέας Διαχείρισης ΚΒΧ</t>
  </si>
  <si>
    <r>
      <t xml:space="preserve">Με βάση τα δεδομένα παρακολούθησης που έχει στη διάθεσή του ο ΦΔΚΒΧ στην νήσο Καυκανά του Στρυμονικού Κόλπου έχει επιβεβαιωθεί η παρουσία των ειδών  </t>
    </r>
    <r>
      <rPr>
        <i/>
        <sz val="12"/>
        <color theme="1"/>
        <rFont val="Calibri"/>
        <family val="2"/>
        <charset val="161"/>
        <scheme val="minor"/>
      </rPr>
      <t>Puffinus yelkouan, Calonectris diomedea</t>
    </r>
    <r>
      <rPr>
        <sz val="12"/>
        <color theme="1"/>
        <rFont val="Calibri"/>
        <family val="2"/>
        <scheme val="minor"/>
      </rPr>
      <t xml:space="preserve"> και </t>
    </r>
    <r>
      <rPr>
        <i/>
        <sz val="12"/>
        <color theme="1"/>
        <rFont val="Calibri"/>
        <family val="2"/>
        <charset val="161"/>
        <scheme val="minor"/>
      </rPr>
      <t>Phalacrocorax aristotelis</t>
    </r>
    <r>
      <rPr>
        <sz val="12"/>
        <color theme="1"/>
        <rFont val="Calibri"/>
        <family val="2"/>
        <scheme val="minor"/>
      </rPr>
      <t xml:space="preserve"> και θα πρέπει να διερευνηθεί η δυνατότητα χαρακτηρισμού της περιοχής ως ΖΕΠ</t>
    </r>
  </si>
  <si>
    <t>Παραδοτέα προγράμματος εποπτείας ειδών ορνιθοπανίδας 2012 -2015</t>
  </si>
  <si>
    <r>
      <t xml:space="preserve">Παρακολούθηση του είδους  </t>
    </r>
    <r>
      <rPr>
        <i/>
        <sz val="12"/>
        <color rgb="FF000000"/>
        <rFont val="Calibri"/>
        <family val="2"/>
        <charset val="161"/>
        <scheme val="minor"/>
      </rPr>
      <t xml:space="preserve">Accipiter brevipes </t>
    </r>
  </si>
  <si>
    <r>
      <t xml:space="preserve"> Το είδος </t>
    </r>
    <r>
      <rPr>
        <i/>
        <sz val="12"/>
        <color theme="1"/>
        <rFont val="Calibri"/>
        <family val="2"/>
        <charset val="161"/>
        <scheme val="minor"/>
      </rPr>
      <t>Accipiter brevipeps</t>
    </r>
    <r>
      <rPr>
        <sz val="12"/>
        <color theme="1"/>
        <rFont val="Calibri"/>
        <family val="2"/>
        <scheme val="minor"/>
      </rPr>
      <t xml:space="preserve"> περιλαμβάνεται στο Παράρτημα I της Οδηγίας 147/2009 με επιβεβαιωμένη παρουσία στην ΖΕΠ GR 1220009. Τα δεδομένα παρακολούθησης που έχουν προκύψει στο πλαίσιο της 1ης εξαετούς δεν επαρκούν για τον καθορισμό της κατάστασης διατήρησης με βάση τις απαιτήσεις της Οδηγίας. Επίσης θα πρέπει να γίνει έρευνα για την ύπαρξη και την κατάσταση διατήρησης  του είδους και στην GR 1220003 καθώς και στις νέες περιοχές αρμοδιότητας του ΦΔΚΒΧ με GR 1270005, GR 1270012, GR 1270002 και GR 1270014. Η εκτίμηση του κόστους βασίζεται σε προηγούμενα έργα παρακολούθησης που έχουν υλοποιηθεί με ευθύνη του ΦΔΚΒΧ.</t>
    </r>
  </si>
  <si>
    <r>
      <t xml:space="preserve">Παρακολούθηση του είδους </t>
    </r>
    <r>
      <rPr>
        <i/>
        <sz val="12"/>
        <color rgb="FF000000"/>
        <rFont val="Calibri"/>
        <family val="2"/>
        <charset val="161"/>
        <scheme val="minor"/>
      </rPr>
      <t>Aythya nyroca</t>
    </r>
  </si>
  <si>
    <r>
      <t xml:space="preserve"> Το είδος  </t>
    </r>
    <r>
      <rPr>
        <i/>
        <sz val="12"/>
        <color theme="1"/>
        <rFont val="Calibri"/>
        <family val="2"/>
        <charset val="161"/>
        <scheme val="minor"/>
      </rPr>
      <t>Aythya nyroca</t>
    </r>
    <r>
      <rPr>
        <sz val="12"/>
        <color theme="1"/>
        <rFont val="Calibri"/>
        <family val="2"/>
        <scheme val="minor"/>
      </rPr>
      <t xml:space="preserve"> περιλαμβάνεται στο Παράρτημα I της Οδηγίας 147/2009 με επιβεβαιωμένη παρουσία στην ΖΕΠ GR 1220009. Τα δεδομένα παρακολούθησης που έχουν προκύψει στο πλαίσιο της 1ης εξαετούς είναι ελλιπή ως προς την παρουσία του είδους σε υδατοσυλλογές σε ορεινές και ημιορεινές περιοχές της ΖΕΠ και δεν επαρκούν για τον καθορισμό της κατάστασης διατήρησης με βάση τις απαιτήσεις της Οδηγίας. Επίσης θα πρέπει να γίνει έρευνα για την ύπαρξη και την κατάσταση διατήρησης του είδους και στην GR 1220003 καθώς και στις νέες περιοχές αρμοδιότητας του ΦΔΚΒΧ με GR 1270012, GR 1270002 και GR 1270014. Η εκτίμηση του κόστους βασίζεται σε προηγούμενα έργα παρακολούθησης που έχουν υλοποιηθεί με ευθύνη του ΦΔΚΒΧ.</t>
    </r>
  </si>
  <si>
    <r>
      <t>Παρακολούθηση του είδους</t>
    </r>
    <r>
      <rPr>
        <i/>
        <sz val="12"/>
        <color rgb="FF000000"/>
        <rFont val="Calibri"/>
        <family val="2"/>
        <charset val="161"/>
        <scheme val="minor"/>
      </rPr>
      <t xml:space="preserve"> Bubo bubo</t>
    </r>
  </si>
  <si>
    <r>
      <t xml:space="preserve"> Το είδος </t>
    </r>
    <r>
      <rPr>
        <i/>
        <sz val="12"/>
        <color theme="1"/>
        <rFont val="Calibri"/>
        <family val="2"/>
        <charset val="161"/>
        <scheme val="minor"/>
      </rPr>
      <t xml:space="preserve"> Bubo bubo</t>
    </r>
    <r>
      <rPr>
        <sz val="12"/>
        <color theme="1"/>
        <rFont val="Calibri"/>
        <family val="2"/>
        <scheme val="minor"/>
      </rPr>
      <t xml:space="preserve"> περιλαμβάνεται στο Παράρτημα I της Οδηγίας 147/2009 με επιβεβαιωμένη παρουσία στην ΖΕΠ GR 1220009. Τα δεδομένα παρακολούθησης που έχουν προκύψει στο πλαίσιο της 1η εξαετούς  δεν επαρκούν για τον καθορισμό της κατάστασης διατήρησης με βάση τις απαιτήσεις της Οδηγίας. Επίσης θα πρέπει να γίνει έρευνα για την ύπαρξη του είδους και στην GR 1220003 καθώς και στις νέες περιοχές αρμοδιότητας του ΦΔΚΒΧ με GR 1270005, GR 1270012, 
GR 1270002 και GR 1270014. Η εκτίμηση του κόστους βασίζεται σε προηγούμενα έργα παρακολούθησης που έχουν υλοποιηθεί με ευθύνη του ΦΔΚΒΧ</t>
    </r>
  </si>
  <si>
    <r>
      <t>Παρακολούθηση του είδους</t>
    </r>
    <r>
      <rPr>
        <i/>
        <sz val="12"/>
        <color rgb="FF000000"/>
        <rFont val="Calibri"/>
        <family val="2"/>
        <charset val="161"/>
        <scheme val="minor"/>
      </rPr>
      <t xml:space="preserve"> Hieraaetus fasciatus</t>
    </r>
  </si>
  <si>
    <r>
      <t xml:space="preserve"> Το είδος  </t>
    </r>
    <r>
      <rPr>
        <i/>
        <sz val="12"/>
        <color theme="1"/>
        <rFont val="Calibri"/>
        <family val="2"/>
        <charset val="161"/>
        <scheme val="minor"/>
      </rPr>
      <t>Hieraaetus fasciatus</t>
    </r>
    <r>
      <rPr>
        <sz val="12"/>
        <color theme="1"/>
        <rFont val="Calibri"/>
        <family val="2"/>
        <scheme val="minor"/>
      </rPr>
      <t xml:space="preserve"> περιλαμβάνεται στο Παράρτημα I της Οδηγίας 147/2009 με επιβεβαιωμένη παρουσία στην ΖΕΠ GR 1270014. Τα δεδομένα παρακολούθησης που έχουν προκύψει στο πλαίσιο της 1η εξαετούς  δεν επαρκούν για τον καθορισμό της κατάστασης διατήρησης με βάση τις απαιτήσεις της Οδηγίας. Επίσης θα πρέπει να γίνει έρευνα για την ύπαρξη και την κατάσταση διατήρησης του είδους στις νέες περιοχές αρμοδιότητας του ΦΔΚΒΧ με GR 1270005 και GR 1270002. Η εκτίμηση του κόστους βασίζεται σε προηγούμενα έργα παρακολούθησης που έχουν υλοποιηθεί με ευθύνη του ΦΔΚΒΧ</t>
    </r>
  </si>
  <si>
    <t>Εποπτεία και αξιολόγηση της κατάστασης διατήρησης ειδών και τύπων οικοτόπων της Ελλάδας</t>
  </si>
  <si>
    <r>
      <t xml:space="preserve">Παρακολούθηση του είδους </t>
    </r>
    <r>
      <rPr>
        <i/>
        <sz val="12"/>
        <color theme="1"/>
        <rFont val="Calibri"/>
        <family val="2"/>
        <charset val="161"/>
        <scheme val="minor"/>
      </rPr>
      <t>Canis aureus</t>
    </r>
  </si>
  <si>
    <r>
      <t xml:space="preserve"> Το είδος  </t>
    </r>
    <r>
      <rPr>
        <i/>
        <sz val="12"/>
        <color theme="1"/>
        <rFont val="Calibri"/>
        <family val="2"/>
        <charset val="161"/>
        <scheme val="minor"/>
      </rPr>
      <t>Canis aureus</t>
    </r>
    <r>
      <rPr>
        <sz val="12"/>
        <color theme="1"/>
        <rFont val="Calibri"/>
        <family val="2"/>
        <scheme val="minor"/>
      </rPr>
      <t xml:space="preserve">  περιλαμβάνεται στο Παράρτημα V της Οδηγίας 92/79 με επιβεβαιωμένη παρουσία στην ΕΖΔ GR 1220003. Θα πρέπει να γίνει έρευνα για την ύπαρξη και την κατάσταση διατήρησης του είδους στις νέες περιοχές αρμοδιότητας του ΦΔΚΒΧ με GR 1270005, GR 1270002, 
GR 1270014, GR 1270001 και GR 1270012. Η εκτίμηση του κόστους βασίζεται σε προηγούμενα έργα παρακολούθησης που έχουν υλοποιηθεί με ευθύνη του ΦΔΚΒΧ</t>
    </r>
  </si>
  <si>
    <t>Παραδοτέα προγράμματος εποπτείας ειδών ορνιθοπανίδας 2012 -2015
Εποπτεία και αξιολόγηση της κατάστασης διατήρησης ειδών και τύπων οικοτόπων της Ελλάδας</t>
  </si>
  <si>
    <r>
      <t xml:space="preserve">Παρακολούθηση του είδους </t>
    </r>
    <r>
      <rPr>
        <i/>
        <sz val="12"/>
        <color theme="1"/>
        <rFont val="Calibri"/>
        <family val="2"/>
        <charset val="161"/>
        <scheme val="minor"/>
      </rPr>
      <t>Puffinus yelkouan</t>
    </r>
  </si>
  <si>
    <r>
      <t xml:space="preserve"> Το είδος   </t>
    </r>
    <r>
      <rPr>
        <i/>
        <sz val="12"/>
        <color theme="1"/>
        <rFont val="Calibri"/>
        <family val="2"/>
        <charset val="161"/>
        <scheme val="minor"/>
      </rPr>
      <t>Puffinus yelkouan</t>
    </r>
    <r>
      <rPr>
        <sz val="12"/>
        <color theme="1"/>
        <rFont val="Calibri"/>
        <family val="2"/>
        <scheme val="minor"/>
      </rPr>
      <t xml:space="preserve"> περιλαμβάνεται στο Παράρτημα I της Οδηγίας 147/2009 με επιβεβαιωμένη παρουσία στην 
GR 1270016. Θα πρέπει να γίνει έρευνα για την ύπαρξη και την κατάσταση διατήρησης του είδους στις νέες περιοχές αρμοδιότητας του ΦΔΚΒΧ με GR 1270015 και GR 1270016. Η εκτίμηση του κόστους βασίζεται σε προηγούμενα έργα παρακολούθησης που έχουν υλοποιηθεί με ευθύνη του ΦΔΚΒΧ.</t>
    </r>
  </si>
  <si>
    <t>Δημιουργία Κέντρου Πληροφόρησης στην Χαλκιδική</t>
  </si>
  <si>
    <t xml:space="preserve">Δημιουργία Κέντρου Πληροφόρησης στην περιοχή της Χαλκιδικής για την κάλυψη των αναγκών αναφορικά με την ανάγκη  ενημέρωσης και ευαισθητοποίησης που δημιουργήθηκε από την επέκταση των ορίων του Φ.Δ. στην ΠΕ Χαλκιδικής σύμφωνα με τον Ν. 4519/2018 . Οι εγκαταστάσεις αυτές θα εξυπηρετούν παράλληλα και την διοικητική λειτουργία του Φ.Δ. η οποία δεν μπορεί να υποστηριχθεί για τις νέες περιοχές από την υφιστάμενη έδρα του ΦΔ στον Λαγκαδά, λόγω μεγάλη απόστασης. Η επέκταση που έγινε στις διατάξεις του νόμου καθιστά επιτακτική την ανάγκη της δημιουργίας ενός δεύτερου Κέντρου Πληροφόρησης. Το κόστος αφορά την αγορά κτιριακών εγκαταστάσεων, τη δημιουργία θεματικής έκθεσης με επίκεντρο τις νέες περιοχές natura της Χαλκιδικής, τον εξοπλισμό των εγκαταστάσεων με την απραίτητη υλικοτεχνική υποδομή κτλ. </t>
  </si>
  <si>
    <r>
      <t xml:space="preserve">Παρακολούθηση του είδους </t>
    </r>
    <r>
      <rPr>
        <i/>
        <sz val="12"/>
        <color theme="1"/>
        <rFont val="Calibri"/>
        <family val="2"/>
        <charset val="161"/>
        <scheme val="minor"/>
      </rPr>
      <t>Tursiops truncatus</t>
    </r>
  </si>
  <si>
    <r>
      <t xml:space="preserve"> Το είδος   T</t>
    </r>
    <r>
      <rPr>
        <i/>
        <sz val="12"/>
        <color theme="1"/>
        <rFont val="Calibri"/>
        <family val="2"/>
        <charset val="161"/>
        <scheme val="minor"/>
      </rPr>
      <t xml:space="preserve">ursiops truncatus </t>
    </r>
    <r>
      <rPr>
        <sz val="12"/>
        <color theme="1"/>
        <rFont val="Calibri"/>
        <family val="2"/>
        <scheme val="minor"/>
      </rPr>
      <t>περιλαμβάνεται στο Παράρτημα II της Οδηγίας 92/43 με επιβεβαιωμένη παρουσία στις  GR 1270007 και 1270009 . Τα δεδομένα παρακολούθησης που έχουν προκύψει στο πλαίσιο της 1ης εξαετούς  δεν επαρκούν για τον καθορισμό της κατάστασης διατήρησης με βάση τις απαιτήσεις της Οδηγίας. Επίσης θα πρέπει να γίνει έρευνα για την ύπαρξη και την κατάσταση διατήρησης του είδους στις νέες περιοχές αρμοδιότητας του ΦΔΚΒΧ με  GR 1270002 και GR 1270015. Η εκτίμηση του κόστους βασίζεται σε προηγούμενα έργα παρακολούθησης που έχουν υλοποιηθεί με ευθύνη του ΦΔΚΒΧ.</t>
    </r>
  </si>
  <si>
    <t>Εκπόνηση μελέτης με αντικείμενο τη διευθέτηση των κλίσεων στην κοίτη του Ρήχιου ποταμού για την αποκατάσταση της ομαλής απορροής και της ελευθεροεπικοινωνίας μεταξύ της λίμνης Βόλβης και του Στρυμονικού Κόλπου</t>
  </si>
  <si>
    <r>
      <t>Εξαιτίας των έντονων πλημμυρικών φαινομένων και των μεγάλων ποσοτήτων φερτών υλικών παρουσιάζονται σημαντικά προβλήματα στην ελεύθερη απορροή του Ρηχίου ποταμού προς τον Στρυμονικό κόλπο. Στόχος της μελέτης είναι η καταγραφή της μεταβολής των κλίσεων του ποταμού και των απαιτούμενων διαχειριστικών παρεμβάσεων για την αποκατάσταση της ελεύθερης ροής του ποταμού, η οποία πρόκειται να συμβάλλει στην διατήρηση τύπων οικοτόπων του Παραρτήματος I της Οδηγίας 92/43 (92ΑΟ, 92C0, 9340, 6420, 91M0, 3150). Επιπλέον, η ελεύθερη ροή του ποταμού θα συμβάλλει ουσιαστικά και στην προστασία του χελιού (</t>
    </r>
    <r>
      <rPr>
        <i/>
        <sz val="12"/>
        <color theme="1"/>
        <rFont val="Calibri"/>
        <family val="2"/>
        <charset val="161"/>
        <scheme val="minor"/>
      </rPr>
      <t>Anguilla anguilla</t>
    </r>
    <r>
      <rPr>
        <sz val="12"/>
        <color theme="1"/>
        <rFont val="Calibri"/>
        <family val="2"/>
        <scheme val="minor"/>
      </rPr>
      <t>).</t>
    </r>
  </si>
  <si>
    <r>
      <t xml:space="preserve">Συντήρηση και αποκατάσταση τεχνικών έργων στη λίμνη Μαυρούδα για την διατήρηση του ενδιαιτήματος που αφορά  στα είδη </t>
    </r>
    <r>
      <rPr>
        <i/>
        <sz val="12"/>
        <color rgb="FF000000"/>
        <rFont val="Calibri"/>
        <family val="2"/>
        <charset val="161"/>
        <scheme val="minor"/>
      </rPr>
      <t>Aythia nyroca</t>
    </r>
    <r>
      <rPr>
        <sz val="12"/>
        <color rgb="FF000000"/>
        <rFont val="Calibri"/>
        <family val="2"/>
        <charset val="161"/>
        <scheme val="minor"/>
      </rPr>
      <t xml:space="preserve">, </t>
    </r>
    <r>
      <rPr>
        <i/>
        <sz val="12"/>
        <color rgb="FF000000"/>
        <rFont val="Calibri"/>
        <family val="2"/>
        <charset val="161"/>
        <scheme val="minor"/>
      </rPr>
      <t>Nyctocorax nyctocorax</t>
    </r>
    <r>
      <rPr>
        <sz val="12"/>
        <color rgb="FF000000"/>
        <rFont val="Calibri"/>
        <family val="2"/>
        <charset val="161"/>
        <scheme val="minor"/>
      </rPr>
      <t xml:space="preserve">, </t>
    </r>
    <r>
      <rPr>
        <i/>
        <sz val="12"/>
        <color rgb="FF000000"/>
        <rFont val="Calibri"/>
        <family val="2"/>
        <charset val="161"/>
        <scheme val="minor"/>
      </rPr>
      <t>Botaurus stellaris</t>
    </r>
    <r>
      <rPr>
        <sz val="12"/>
        <color rgb="FF000000"/>
        <rFont val="Calibri"/>
        <family val="2"/>
        <charset val="161"/>
        <scheme val="minor"/>
      </rPr>
      <t xml:space="preserve">, </t>
    </r>
    <r>
      <rPr>
        <i/>
        <sz val="12"/>
        <color rgb="FF000000"/>
        <rFont val="Calibri"/>
        <family val="2"/>
        <charset val="161"/>
        <scheme val="minor"/>
      </rPr>
      <t>Ardeola ralloides</t>
    </r>
    <r>
      <rPr>
        <sz val="12"/>
        <color rgb="FF000000"/>
        <rFont val="Calibri"/>
        <family val="2"/>
        <charset val="161"/>
        <scheme val="minor"/>
      </rPr>
      <t>,</t>
    </r>
    <r>
      <rPr>
        <i/>
        <sz val="12"/>
        <color rgb="FF000000"/>
        <rFont val="Calibri"/>
        <family val="2"/>
        <charset val="161"/>
        <scheme val="minor"/>
      </rPr>
      <t xml:space="preserve"> Ardea purpurea</t>
    </r>
    <r>
      <rPr>
        <sz val="12"/>
        <color rgb="FF000000"/>
        <rFont val="Calibri"/>
        <family val="2"/>
        <charset val="161"/>
        <scheme val="minor"/>
      </rPr>
      <t xml:space="preserve">, </t>
    </r>
    <r>
      <rPr>
        <i/>
        <sz val="12"/>
        <color rgb="FF000000"/>
        <rFont val="Calibri"/>
        <family val="2"/>
        <charset val="161"/>
        <scheme val="minor"/>
      </rPr>
      <t>Circus aeruginosus, Circus cyaneus</t>
    </r>
    <r>
      <rPr>
        <sz val="12"/>
        <color rgb="FF000000"/>
        <rFont val="Calibri"/>
        <family val="2"/>
        <charset val="161"/>
        <scheme val="minor"/>
      </rPr>
      <t xml:space="preserve">, </t>
    </r>
    <r>
      <rPr>
        <i/>
        <sz val="12"/>
        <color rgb="FF000000"/>
        <rFont val="Calibri"/>
        <family val="2"/>
        <charset val="161"/>
        <scheme val="minor"/>
      </rPr>
      <t>Phalacrocorax pygmeus</t>
    </r>
    <r>
      <rPr>
        <sz val="12"/>
        <color rgb="FF000000"/>
        <rFont val="Calibri"/>
        <family val="2"/>
        <charset val="161"/>
        <scheme val="minor"/>
      </rPr>
      <t xml:space="preserve"> που εμπίπτουτν στο παράρτημα I της Οδηγίας 147/2009 (Τα είδη είναι ενδεικτικά καθώς σύμφωνα με τα δεδομένα παρακολούθησης του ΦΔΚΒΧ στην συγκεκριμένη περιοχή απαντούν περίπου 40 είδη ορνιθοπανίδας που εμπίπτουν στο παράρτημα I της Οδηγίας). Τα μέτρα αφορούν στις απαραίτητες ενέργειες που πρέπει να υλοποιηθούν (μελέτες, αδειοδοτήσεις, τεχνικές επεμβάσεις) για την αποκατάσταση λειτουργίας του φράγματος στη λίμνη Μαυρούδα. Επισημαίνεται ότι η κατασκευή του φράγματος για την ανασύσταση της λίμνης ξεκίνησε το 1999 και ολοκληρώθηκαν το 2008 με χρήματα του ΕΠΠΕΡ.</t>
    </r>
  </si>
  <si>
    <t>Αποκατάσταση ενδιαιτήματος για τα είδη του Παρατήματος I της Οδηγίας 147/2009 όπως περιγράφεται στην στήλη "Ονομασία και σύντομη περιγραφή έργων". Στόχος είναι η έκταση του ενδιαιτήματος/υγροτόπου να ενέλθει στα 120 εκτάρια σύμφωνα με τον αρχικό σχεδαισμό του έργου</t>
  </si>
  <si>
    <t>ΦΔΚΒΧ</t>
  </si>
  <si>
    <t>Η αποκατάσταση του φράγματος θα συμβάλλει καθοριστικά στην ανασύσταση του υγρότοπου 120 εκταρίων ο οποίος αποτελεί βασικό ενδιαίτημα για περίπου 40 ήδη ορνιθοπανίδας του παραρτήματος I της Οδηγίας σύμφωνα με τα δεδεομένα παρακολούθησης του ΦΔΚΒΧ</t>
  </si>
  <si>
    <t>Τίτλος έργου που υλοποιήθηκε στο πλαίσο του ΕΠΠΕΡ "Επανασύσταση λίμνης Μαυρούδας"</t>
  </si>
  <si>
    <t>Δενδροφύτευση στις ακτές της λίμνης Κορώνειας με τα  είδη Salix alba, Populus alba, Tamarix για την αποκατάσταση και ενίσχυση των οικοτόπων 92ΑΟ,  92DO</t>
  </si>
  <si>
    <t>Αποκατάσταση και ενίσχυση των οικοτόπων 92ΑΟ και 92DO στην περιοχή των ακτών ντης Κορώνειας σε έκταση περίπου 10 εκταρίων.</t>
  </si>
  <si>
    <t xml:space="preserve">                              150.000.                                                    Η εκτίμηση του κόστους έγινε με βάση τις οδηγίες της Δ/νσης Αναδασώσεων της Αποκεντρωμένης Διοίκησης - ΜΘ</t>
  </si>
  <si>
    <t>Πρόκειται για δράση η οποία θα συμβάλλει ουσιαστικά στην αποκατάσταση των συγκεκριμένων τύπων οικοτόπων του παραρτήματος I της Οδηγίας 92/43 στις ακτές της Κορώνειας. Παράλληλα θα αποτελέσουν ενδιαίτημα για μεγάλο αριθμό ειδών ορνιθοπανίδας του παραρτήματος I της Οδηγίας 147/2009.</t>
  </si>
  <si>
    <t>Κατασκευή και λειτουργία  συλλογικού αρδευτικού δικτύου στην υπολεκάνη της Κορώνειας.</t>
  </si>
  <si>
    <t xml:space="preserve">
Βελτίωση της ποσοτικής κατάστασης των υπόγειων υδάτων για την αποκατάσταση του ελλειμματικού  υδατικού ισοζυγίου της λίμνης. Το έργο θα συμβάλλει ουσιαστικά στον στόχο του Αναθεωρημένου σχεδίου για την αποκατάσταση της έκτασης του υγροτοπικού συστήματος της λίμνης σε μία έκταση περίπου 3500 εκταρίων.
</t>
  </si>
  <si>
    <t xml:space="preserve">Το συγκεκριμένο έργο στοχεύει στην εξοικονόμηση νερού και την ορθολογική και ελεγχόμενη χρήση των υπογείων υδάτων της υπολεκάνης της Κορώνειας, με στόχο την κάλυψη των αναγκών των αρδευόμενων καλλιεργειών, τον εμπλουτισμό του φρεατίου υδροφορέα για την επίτευξη της αποκατάστασης της λίμνης Κορώνειας και του θετικού υδατικού ισοζυγίου . 
Το μέτρο αποτελεί ένα από τα έργα του αναθεωρημένου σχεδίου αποκατάστασης της λίμνης Κορώνειας που εξυπηρετεί ταυτόχρονα τους ακόλουθους ειδικούς σκοπούς του Σχεδίου Διαχείρισης:Το συγκεκριμένο έργο στοχεύει στην εξοικονόμηση νερού και την ορθολογική και ελεγχόμενη χρήση των υπόγειων υδάτων της υπολεκάνης της Κορώνειας, με στόχο την κάλυψη των αναγκών των αρδευόμενων καλλιεργειών, τον εμπλουτισμό του φρεάτιου υδροφορέα για την επίτευξη της αποκατάστασης της λίμνης Κορώνειας και του θετικού υδατικού ισοζυγίου . 
Το μέτρο αποτελεί ένα από τα έργα του αναθεωρημένου σχεδίου αποκατάστασης της λίμνης Κορώνειας που εξυπηρετεί ταυτόχρονα τους ακόλουθους ειδικούς σκοπούς του Σχεδίου Διαχείρισης:
- Βελτίωση της Ποσοτικής κατάστασης των υπόγειων υδάτων της υπολεκάνης Κορώνειας για την αποκατάσταση του ελλειμματικού υδατικού ισοζυγίου
- Εξορθολογισμός των γεωργικών αρδευτικών πρακτικών
- Συμβολή στην ποσοτική αποκατάσταση του υδατικού καθεστώτος της λίμνης Κορώνειας
- Συμβολή στην αποκατάσταση και διατήρηση των υγροτοπικών οικοτόπων και των ενδιαιτημάτων των παρυδάτιων και υδρόβιων ειδών πουλιών
- Συμβολή στην αποκατάσταση των ιχθυοπληθυσμών
</t>
  </si>
  <si>
    <t>ΚΥΑ 58481/27-11-2012 (ΦΕΚ 3159Β) "Έγκριση Σχεδίου Διαχείρισης του Εθνικού Πάρκου των λιμνών Κορώνειας - Βόλβης και των Μακεδονικών Τεμπών"</t>
  </si>
  <si>
    <t>Εφαρμογή εγκεκριμένης μελέτης για τη διαχείριση καλαμώνων της λίμνης Κορώνειας. Η  μελέτη διαχείρισης καλαμώνων στο υγροτοπικό σύστημα της λίμνης Κορώνειας αποτελεί το 5ο υποέργο του έργου «Αποκατάσταση της λίμνης Κορώνειας» και έχει ως αντικείμενο την ολοκληρωμένη προσέγγιση για την διαχείριση των καλαμώνων με οργάνωση παρεμβάσεων κατά τόπο και χρόνο.</t>
  </si>
  <si>
    <t>Ο στόχος που προδιαγράφεται στην εγκεκριμένη μελέτη αφορά στην κοπή περίπου 44 εκταρίων καλαμώνων ετησίως</t>
  </si>
  <si>
    <t xml:space="preserve">                            50.000                                                      Η κοπή των καλαμιών θα γίνει με ειδικό μηχάνημα το οποίο έχει ήδη προμηθευτεί η Περιφέρεια Κεντρική Μακεδονίας για το σκοπό αυτό και θα παραχωρηθεί με προγραμματική σύμβαση στον ΦΔΚΒΧ για την υλοποίηση του έργου σύμφωνα με τα όσα προβλέπονται στην εγκεκριμένη μελέτη</t>
  </si>
  <si>
    <t xml:space="preserve">Η διαχείριση των καλαμώνων αναμένεται να συμβάλλει: 
- στην ανόρθωση της δομής τους προς όφελος των ειδών ορνιθοπανίδας που ενδιαιτούν σε αυτούς και πολλά εκ των οποίων περιλαμβάνονται στο Παράρτημα I της Οδηγίας 147/2009
- στην μείωση του ρυπαντικού φορτίου, ιδιαιτέρως των θρεπτικών μέσω της απομάκρυνσης του οργανικού φορτίου
- στην μείωση της όποιας επιβάρυνσης στον υγρότοπο με βαρέα μέταλλα και φυτοφάρμακα
- στη δημιουργία αναπαραγωγικών πεδίων για τα ψάρια στην παρόχθια ζώνη της λίμνης
</t>
  </si>
  <si>
    <t>Μελέτη διαχείρισης καλαμώνων στο υγροτοπικό σύστημα της λίμνης Κορώνειας (ΠΚΜ)  
  ΚΥΑ 58481/27-11-2012 (ΦΕΚ 3159Β) "Έγκριση Σχεδίου Διαχείρισης του Εθνικού Πάρκου των λιμνών Κορώνειας - Βόλβης και των Μακεδονικών Τεμπών"
Αναθεωρημένο Σχέδιο Αποκατάστασης της λίμνης Κορώνειας</t>
  </si>
  <si>
    <t>Αναδάσωση έκτασης περίπου 100 εκταρίων στη Γ΄Ζώνη προστασίας του Εθνικού Πάρκου Κορώνειας - Βόλβης και Μακεδονικών Τεμπών. Η έκταση βρίσκεται στα όρια του δικτύου Natura 2000 (GR 1220009). Συγκεκριμένα βρίσκεται ανάμεσα στις εγκαταστάσεις του ΧΥΤΑ Μαυροράχης και την κύρια κοίτη του  χειμάρρου Μπογδάνα ο οποίος αποτελεί τον βασικό τροφοδότη της λίμνης Κορώνειας.</t>
  </si>
  <si>
    <t>100 εκτάρια</t>
  </si>
  <si>
    <t>Η μελέτη έχει συνταχθεί από τη Δ/νση Αναδασώσεων Κεντρικής Μακεδονίας</t>
  </si>
  <si>
    <t>Εφαρμογή προγράμματος για τον έλεγχο των δηλητηριασμένων δολωμάτων με τη χρήση κατάλληλα εκπαιδευμένων σκυλιών</t>
  </si>
  <si>
    <t xml:space="preserve">Το πρόγραμμα θα εφαρμοστεί στις περιοχές Natura με κωδικούς GR 1220009, GR 1220001, GR 1220003, GR 127 0001, GR 127 0002, GR 127 0005, GR 127 0012, GR 127 0014 </t>
  </si>
  <si>
    <t>Η παράνομη χρήση δηλητηριασμένων δολωμάτων αποτελεί πρακτική με σημαντικές αρνητικές επιπτώσεις στη βιοποιλότητα, καθώς είναι από τις κύριες αιτίες μη φυσικού θανάτου απειλούμενων ειδών. Επιπλέον, η εφαρμογή συγκεκριμένων διαχειριστικών δράσεων αποτελεί υποχρέωση της χώρας στην Ευρωπαϊκής Επιτροπής η οποία έχει κινήσει την προδικαστική διαδικασία εις βάρος της Ελλάδας (υπόθεση 2013/4154)</t>
  </si>
  <si>
    <t>ΥΑ 168559/1495/2018 (ΦΕΚ 3793Β)</t>
  </si>
  <si>
    <t>Εφαρμογή σχεδίων διαχείρισης, αποκατάστασης και παρακολούθησης Ειδών και Τύπων Οικοτόπων στο σύνολο των SCI/SPA/SAC Κυκλάδων</t>
  </si>
  <si>
    <t>Αφορά 18 ΕΖΔ, 1 ΕΖΔ-ΖΕΠ, 13 ΖΕΠ, 1 ΤΚΣ-ΖΕΠ και 3 πΤΚΣ συνολικής έκτασης ~40000km2</t>
  </si>
  <si>
    <t>~1500000/ανά τριετία (το κόστος είναι ενδεικνυόμενο και θα χρειαστεί να επαναπροσδιοριστεί μετά το πέρας των σχετικών εργασιών όπως αναφέρεται στην τεκμηρίωση)</t>
  </si>
  <si>
    <t>Φορέας Διαχείρισης Προστατευόμενων Περιοχών Κυκλάδων (ΦΔΠΠΚ)</t>
  </si>
  <si>
    <t>Το κόστος αφορά κατά προσέγγιση εκτίμηση παρακολούθησης, δράσεων και εφαρμογής διαχειριστικών μέτρων για την επίτευξη ικανοποιητικής κατάστασης διατήρησης του προστατευτέου αντικειμένου εντός αρμοδιότητας του ΦΔΠΠΚ, σύμφωνα με τα αποτελέσματα και τις κατευθύνσεις  προκύψουν από την εν εξελίξει σχετική ΕΜΠ (Μελέτη 8) σε συνδυασμό με τη σχετική γνώση που προέκυψε από το Έργο "Εποπτεία και αξιολόγηση της κατάστασης διατήρησης ειδών και τύπων οικοτόπων της Ελλάδας" (2013-2015)</t>
  </si>
  <si>
    <t xml:space="preserve">Μελέτη 8 του Έργου "Τεχνικός και επιστημονικός συντονισμός της εκπόνησης ΕΠΜ, σχεδίων ΠΔ και Σχεδίων Διαχείρισης για τις περιοχές του δικτύου Natura 2000" (εν εξελίξει), Θεματικες Μελετες του Προγράμματος "Εποπτεια Και Αξιολογηση Της Καταστασης Διατηρησης Ειδων Και Τυπων Οικοτοπων Κοινοτικου Ενδιαφεροντος Στην Ελλαδα"  </t>
  </si>
  <si>
    <t>Αφορά όλους τους τύπους MAES, ήτοι: θαλάσσια και παράκτια ύδατα, ερεικώνες και θαμνώνες, τυρφώνες, βάλτους και άλλοι υγρότοπους, λειμώνες, άλλα αγροτικά οικοσυστήματα, δασικές εκτάσεις και δάση, βραχώδεις οικοτόπους, θίνες και εκτάσεις με
αραιή βλάστηση, και οικότοπους γλυκών υδάτων</t>
  </si>
  <si>
    <t>Διαμόρφωση επισκέψιμου χώρου ενημέρωσης-ευαισθητοποίησης στις περιοχές Natura 2000 "Όρος Τίταρος" ή "Πιέρια Όρη".</t>
  </si>
  <si>
    <t>Φορέας Διαχείρισης Εθνικού Δρυμού Ολύμπου</t>
  </si>
  <si>
    <r>
      <t>Με τον Ν.4519/2018, η περιοχή ευθύνης του Φορέα Διαχείρισης Εθνικού Δρυμού Ολύμπου περιλαμβάνει πλέον 5 περιοχές του Δικτύου Natura 2000 (GR1250001, GR1250002, GR1250003, GR1420001, GR1420008) καθώς και τμήμα περιοχής ευθύνης εκτός περιοχών Natura 2000, συνολικής έκτασης</t>
    </r>
    <r>
      <rPr>
        <sz val="10"/>
        <rFont val="Trebuchet MS"/>
        <family val="2"/>
        <charset val="161"/>
      </rPr>
      <t xml:space="preserve"> 70.093,49 ha.</t>
    </r>
    <r>
      <rPr>
        <sz val="10"/>
        <color theme="1"/>
        <rFont val="Trebuchet MS"/>
        <family val="2"/>
      </rPr>
      <t xml:space="preserve"> Υποδομές ενημέρωσης και ευαισθητοποίσης υπάρχουν μόνο στην έδρα του Φορέα Διαχείρισης Εθνικού Δρυμού Ολύμπου, και ειδικότερα ο εκθεσιακός χώρους του Κέντρου Πληροφόρησης Εθνικού Δρυμού Ολύμπου, που αφορά την αρχική περιοχή ευθύνης του Φορέα, ήτοι την περιοχή Natura "GR1250001-Όρος Όλυμπος" και γειτνιάζων τμήμα εκτός Natura. Για τις νέες περιοχές "GR1250002-Πιέρια Όρη", "GR1250003 - Όρος Τίταρος", "GR1420001-Κάτω Όλυμπος Καλλιπεύκη" και "GR1420008-Κάτω Όλυμπος Όρος Γοδαμάνι Κοιλάδα Ροδιάς" δεν υφίστανται υποδομές για την ενημέρωση, ευαισθητοποίηση και εκπαίδευση των επισκεπτών. Για τον λόγο αυτό προτείνεται η παραχώρηση και αξιοποίηση υφιστάμενου ανενεργου κτιρίου, η καταλληλη διαμόρφωσή του, και η δημιουργία και εγκατάσταση εκθεσιακού χώρου εκεί. Ειδικότερα, προτείνεται η δημιουργία μίας κοινής έκθεσης για τις περιοχές Natura 2000 "GR1250002-Πιέρια Όρη" &amp; "GR1250003-Όρος Τίταρος" καθώς εφάπτονται και γειτνιάζουν. Προϋπολογισμός βάσει αντιστοίχων έργων.</t>
    </r>
  </si>
  <si>
    <t>Ν. 4519/2018 Φορείς Διαχείρισης Προστατευόμενων Περιοχών και άλλες διατάξεις (ΦΕΚ 25/Α/2018).</t>
  </si>
  <si>
    <t>Διαμόρφωση επισκέψιμων χώρου ενημέρωσης-ευαισθητοποίησης στις περιοχές Natura 2000 "Κάτω Όλυμπος-Καλλιπεύκη" ή "Κάτω Όλυμπος-Όρος Γοδαμάνι-Κοιλάδα Ροδιάς".</t>
  </si>
  <si>
    <r>
      <t xml:space="preserve">Με τον Ν.4519/2018, η περιοχή ευθύνης του Φορέα Διαχείρισης Εθνικού Δρυμού Ολύμπου περιλαμβάνει πλέον 5 περιοχές του Δικτύου Natura 2000 (GR1250001, GR1250002, GR1250003, GR1420001, GR1420008) καθώς και τμήμα περιοχής ευθύνης εκτός περιοχών Natura 2000, συνολικής έκτασης </t>
    </r>
    <r>
      <rPr>
        <sz val="10"/>
        <rFont val="Trebuchet MS"/>
        <family val="2"/>
        <charset val="161"/>
      </rPr>
      <t>70.093,49 ha</t>
    </r>
    <r>
      <rPr>
        <sz val="10"/>
        <color theme="1"/>
        <rFont val="Trebuchet MS"/>
        <family val="2"/>
      </rPr>
      <t>. Υποδομές ενημέρωσης και ευαισθητοποίσης υπάρχουν μόνο στην έδρα του Φορέα Διαχείρισης Εθνικού Δρυμού Ολύμπου, και ειδικότερα ο εκθεσιακός χώρους του Κέντρου Πληροφόρησης Εθνικού Δρυμού Ολύμπου, που αφορά την αρχική περιοχή ευθύνης του Φορέα, ήτοι την περιοχή Natura "GR1250001-Όρος Όλυμπος" και γειτνιάζων τμήμα εκτός Natura. Για τις νέες περιοχές "GR1250002-Πιέρια Όρη", "GR1250003 - Όρος Τίταρος", "GR1420001-Κάτω Όλυμπος Καλλιπεύκη" και "GR1420008-Κάτω Όλυμπος Όρος Γοδαμάνι Κοιλάδα Ροδιάς" δεν υφίστανται υποδομές για την ενημέρωση, ευαισθητοποίηση και εκπαίδευση των επισκεπτών. Για τον λόγο αυτό προτείνεται η παραχώρηση και αξιοποίηση υφιστάμενου ανενεργου κτιρίου, η καταλληλη διαμόρφωσή του, και η δημιουργία και εγκατάσταση εκθεσιακού χώρου εκεί. Ειδικότερα, προτείνεται η δημιουργία μίας κοινής έκθεσης για τις περιοχές Natura 2000 "GR1420001-Κάτω Όλυμπος Καλλιπεύκη" και "GR1420008-Κάτω Όλυμπος Όρος Γοδαμάνι Κοιλάδα Ροδιάς" καθώς η πρώτη (ΕΖΔ) εμπεριέχεται εντός των ορίων της δεύτερης (ΖΕΠ).  Προϋπολογισμός βάσει αντιστοίχων έργων.</t>
    </r>
  </si>
  <si>
    <t>Ν. 4519/2018 Φορείς Διαχείρισης Προστατευόμενων Περιοχών και άλλες διατάξεις (ΦΕΚ 25/Α/2018)</t>
  </si>
  <si>
    <t>Βελτίωση και συντήρηση των κεντρικών πεζοπορικών και ορειβατικών μονοπατιών του Ολύμπου.</t>
  </si>
  <si>
    <r>
      <t>Οι δραστηριότητες δασικής αναψυχής  (ήτοι, πεζοπορία, ορειβασία, αναρρίχηση, φυσιολατρικός τουρισμός) συνιστούν την κύρια ανθρωπογενή και οικονομική δραστηριότητα στον ορεινό όγκο του Ολύμπου. Επιπρόσθετα, λόγω του δύσβατου και απότομου αναγλύφου υφίστανται ελάχιστοι δρόμοι πρόσβασης και η κίνηση των επισκεπτών στις υψηλότερες κόρυφες και στο Οροπέδιο των Μουσών γίνεται αποκλειστικά μέσω των πεζοπορικών μονοπατιών. Εκτιμάται ότι υφίσταται δίκτυο μονοπατιών άνω των 160</t>
    </r>
    <r>
      <rPr>
        <sz val="10"/>
        <color rgb="FFFF0000"/>
        <rFont val="Trebuchet MS"/>
        <family val="2"/>
        <charset val="161"/>
      </rPr>
      <t xml:space="preserve"> </t>
    </r>
    <r>
      <rPr>
        <sz val="10"/>
        <color theme="1"/>
        <rFont val="Trebuchet MS"/>
        <family val="2"/>
      </rPr>
      <t>χλμ. Ωστόσο, τα πιο δημοφιλή και πολυσύχναστα μονοπάτια απο την πλευρά της Πιερίας είναι δύο: (1) Πριόνια-Σπ.Αγαπητός-Σκάλα-Οροπέδιο Μουσών,συνολικού μήκους 16 χλμ και (2) Γκορτσιά-Πετρόστρουγκα-Οροπέδιο Μουσών, συνολικού μήκος 11 χλμ. Αφενός λόγω των ετήσιων χειμερινών καιρικών συνθηκών και αφετέρου για την εξασφάλιση της ασφαλούς μετακίνησης των επισκεπτών, απαιτείται η τακτική συντήρηση και βελτίωση των κυρίων περιπατητικών μονοπατικών, η οποία μπορεί να γίνεται απο τους δυνητικούς δικαιούχους του Άρθρου 13 της υπ'αριθ. 151344/165 Υ.Α. του ΥΠΕΝ. Ενδεικτικά αναφέρεται ότι στη προαναφερόμενη διαδρομή #1 πραγματοποιήθηκαν εργασίες βελτίωσης το 2016-2017 απο τον ΕΟΤ ενώ στη #2 διαδρομή δεν έχουν γίνει εργασίες βελτίωσης πρόσφατα και υπάρχει ανάγκη.  Προϋπολογισμός σύμφωνα με προηγούμενα αντίστοιχα έργα.</t>
    </r>
  </si>
  <si>
    <r>
      <t>1) Υ.Α. ΥΠΕΝ Αριθμ. 151344/165 «Καθορισμός τεχνικών προδιαγραφών χάραξης, σήμανσης, διάνοιξης και συντήρησης
των ορειβατικών – πεζοπορικών μονοπατιών», 2) Πράξη ΕΟΤ "Ανάδειξη ορειβατικής διαδρομής Ολύμπου, εγκατάσταση συστημάτων προστασίας και εξοικονόμησης ενέργειας</t>
    </r>
    <r>
      <rPr>
        <sz val="10"/>
        <color rgb="FFFF0000"/>
        <rFont val="Trebuchet MS"/>
        <family val="2"/>
        <charset val="161"/>
      </rPr>
      <t xml:space="preserve">, </t>
    </r>
    <r>
      <rPr>
        <sz val="10"/>
        <color theme="1"/>
        <rFont val="Trebuchet MS"/>
        <family val="2"/>
      </rPr>
      <t>3) Ειδικό Σχέδιο Διαχείρισης της περιοχής Εθνικού Δρυμού Ολύμπου (2013).</t>
    </r>
  </si>
  <si>
    <t>Οι δραστηριότητες δασικής αναψυχής  (ήτοι, πεζοπορία, ορειβασία, αναρρίχηση, φυσιολατρικός τουρισμός) συνιστούν την κύρια ανθρωπογενή και οικονομική δραστηριότητα στον ορεινό όγκο του Ολύμπου. Επιπρόσθετα, λόγω του δύσβατου και απότομου αναγλύφου υφίστανται ελάχιστοι δρόμοι πρόσβασης και η κίνηση των επισκεπτών στις υψηλότερες κόρυφες γίνεται αποκλειστικά μέσω των πεζοπορικών μονοπατιών. Εκτιμάται ότι υφίσταται δίκτυο μονοπατιών άνω των 160 χλμ. Ωστόσο, το πιο γνωσό και  πολυσύχναστο μονοπάτι απο την πλευρά της Θεσσαλίας είναι το Εθνικό Μονοπάτι Ο2, συνολικού μήκους περί των 15 χλμ  απο τον πλησιέστερο δρόμο/οικισμό. Αφενός λόγω των ετήσιων χειμερινών καιρικών συνθηκών και αφετέρου για την εξασφάλιση της ασφαλούς μετακίνησης των επισκεπτών, απαιτείται η τακτική συντήρηση και βελτίωση των κυρίων περιπατητικών μονοπατικών, η οποία μπορεί να γίνεται απο τους δυνητικούς δικαιούχους του Άρθρου 13 της υπ'αριθ. 151344/165 Υ.Α. του ΥΠΕΝ. Προϋπολογισμός σύμφωνα με προηγούμενα αντίστοιχα έργα.</t>
  </si>
  <si>
    <t>1) Υ.Α. ΥΠΕΝ Αριθμ. 151344/165 «Καθορισμός τεχνικών προδιαγραφών χάραξης, σήμανσης, διάνοιξης και συντήρησης
των ορειβατικών – πεζοπορικών μονοπατιών», 2) Ειδικό Σχέδιο Διαχείρισης της περιοχής Εθνικού Δρυμού Ολύμπου (2013).</t>
  </si>
  <si>
    <t>Εγκατάσταση συστήματος ελεγχόμενης πρόσβασης μέσω τοποθέτησης μπαρών σε πέντε σημεία</t>
  </si>
  <si>
    <t>Σύμφωνα με τα εκπονηθέν  Ειδικό Σχέδιο Διαχείρισης της περιοχής Εθνικού Δρυμού Ολύμπου (2013) προτείνεται η εγκατάσταση συστημάτων ελεγχόμενης πρόσβασης (μπάρες) σε σημεία του δασικού οδικού δικτύου, περιμετρικά του Εθνικού Δρυμού στα όρια της Γ' Ζώνης και όπου δεν προβλέπονται οργανωμένα σημεία εισόδου (φυλάκια). Η διαχείριση των σημείων αυτών θα γίνεται απο τη Δασική Υπηρεσία σε συνεργασία με τον Φορέα Διαχείρισης και του ιδιοκτήτες των καθ'έκαστα δασοκτημάτων. Στόχος του έργου είναι η ενίσχυση της φύλαξης της περιοχής και η αποτροπή των παρανόμων πράξεων (λαθρουλοτομίες, λαθροθηρία, παράνομη βόσκηση, κατασκήνωση, απόρριψη απορριμμάτων, κίνηση επισκεπτών εκτός καθορισμένων διαδρομών).  Προϋπολογισμός σύμφωνα με το Ειδικό Σχέδιο Διαχείρισης της περιοχής Εθνικού Δρυμού Ολύμπου (2013). Προϋπολογισμός σύμφωνα με το Ειδικό Σχέδιο Διαχείρισης της περιοχής Εθνικού Δρυμού Ολύμπου (2013).</t>
  </si>
  <si>
    <t xml:space="preserve"> Ειδικό Σχέδιο Διαχείρισης της περιοχής Εθνικού Δρυμού Ολύμπου (2013)</t>
  </si>
  <si>
    <t>Εγκατάσταση συστήματος ελεγχόμενης πρόσβασης μέσω τοποθέτησης μπαρών σε τρία σημεία</t>
  </si>
  <si>
    <t>Σύμφωνα με τα εκπονηθέν  Ειδικό Σχέδιο Διαχείρισης της περιοχής Εθνικού Δρυμού Ολύμπου (2013) προτείνεται η εγκατάσταση συστημάτων ελεγχόμενης πρόσβασης (μπάρες) σε σημεία του δασικού οδικού δικτύου, περιμετρικά του Εθνικού Δρυμού στα όρια της Γ' Ζώνης και όπου δεν προβλέπονται οργανωμένα σημεία εισόδου (φυλάκια). Η διαχείριση των σημείων αυτών θα γίνεται απο τη Δασική Υπηρεσία σε συνεργασία με τον Φορέα Διαχείρισης και του ιδιοκτήτες των καθ'έκαστα δασοκτημάτων. Στόχος του έργου είναι η ενίσχυση της φύλαξης της περιοχής και η αποτροπή των παρανόμων πράξεων (λαθρουλοτομίες, λαθροθηρία, παράνομη βόσκηση, κατασκήνωση, απόρριψη απορριμμάτων, κίνηση επισκεπτών εκτός καθορισμένων διαδρομών). Προϋπολογισμός σύμφωνα με το Ειδικό Σχέδιο Διαχείρισης της περιοχής Εθνικού Δρυμού Ολύμπου (2013).</t>
  </si>
  <si>
    <t xml:space="preserve">Διαμόρφωση παραρτήματος έδρας του Φορέα στη διευρυμένη περιοχή ευθύνης του Φορέα Διαχείρισης Εθνικού Δρυμού Ολύμπου στην Περιφέρεια Θεσσαλίας </t>
  </si>
  <si>
    <t>Με τη διεύρυνση της περιοχής ευθύνης του Φορέα Διαχείρισης Εθνικού Δρυμού Ολύμπου κατόπιν έκδοσης του Ν.4519/2018,  η περιοχή ευθύνης τριπλασιάστηκε σε έκταση και περιλαμβάνει 4 επιπλεόν περιοχές του Δικτύου Natura 2000 (GR1250002, GR1250003, GR1420001, GR1420008) σε τρεις Περιφερειακές Ενότητες. Για την αποτελεσματικότερη διαχείριση (ενημέρωση/ευαισθητοποίηση, παρακολούθηση, επόπτευση/φύλαξη) της διερευμένης περιοχής ευθύνης προτείνεται η δημιουργία παραρτήματος της έδρας του Φορέα στην ΠΕ Θέσσαλιας (μέσω παραχώρησης και κατάλληλης διαμόρφωσης υφιστάμενου κτιρίου). Η έδρα του Φορέα Διαχείρισης σήμερα στεγάζεται στο κτιριακό συγκρότημα του Κέντρου Πληροφόρησης Εθνικού Δρυμού Ολύμπου στο Λιτόχωρο Πιερίας. Σύμφωνα με το άρθρο 3 του Ν.4519/2018 επιτρέπεται η ίδρυση παραρτημάτων κατόπιν σχετικής απόφασςη του Υπουργού Περιβάλλοντος και Ενέργειας, η οποία εκδίδεται ύστερα από αιτιολογημένη εισήγηση του Δ.Σ. του οικείου Φ.Δ. Προϋπολογισμός βάσει εμπειρικής εκτίμησης.</t>
  </si>
  <si>
    <t xml:space="preserve">Ολοκλήρωση κτιριακών υποδομών του Φορέα Διαχείρισης Εθνικού Δρυμού Ολύμπου (αποπεράτωση του ημιτελούς κτιρίου διοίκησης και διαμόρφωση χώρου φιλοξενίας ερευνητών/φοιτητών εντός αυτού) </t>
  </si>
  <si>
    <t>Υφίσταται ημιτελές κτίριο εντός του Ρυμοτομικού Σχεδίου του κτιριακού συγκροτήματος του Κέντρου Πληροφόρησης του  Φορέα Διαχείρισης Εθνικού Δρυμού Ολύμπου. Το ημιτελές κτίριο προοριζόταν ως γραφεία διοίκησης του Φορέα Διαχείρισης κατά την αρχική κατασκευή του κεντρικού κτιριακού συγκροτήματος που στεγάζει σήμερα το μουσείο φυσικής ιστορίας του Κέντρου Πληροφόρησης Εθνικού Δρυμού Ολύμπου και τις συνοδές εγκαταστάσεις του (αμιφέατρο, αίθουσα συνεδριάσεων, βιβλιοθήκη, πωλητήριο). Απο το 2012 μέχρι σήμερα, τα γραφεία και οι υπάλληλοι του Φορέα στεγάζονται σε προσωρινό μικρό χώρο, ο οποίος προοριζόταν ως χώρος εκπαιδευτικού εργαστηρίου. Παράλληλα, ο Φορέας Διαχείρισης δεν διαθέτει υποδομές φιλοξενίας για την προώθηση της επιστημονικής γνώσης, ήτοι χωροι προσωρινής φιλοξενίας ερευνητών, φοιτητών (π.χ. για πρακτική άσκηση / διπλωματική εργασία) ή / και εθελοντών επιστημόνων του εξωτερικού. Η έλλειψη υποδομών φιλοξενίας αποτελεί ανασταλτικό παράγοντα στην επιλογή της περιοχης για έρευνα, ιδίως για φοιτητές, εθελοντές και νέους επιστήμονες. Συνεπώς, ο σκοπός υλοποίησης του έργου είναι διττός: α) να δημιουργηθούν εγκαταστάσεις φιλοξενίας φοιτητών, εθελοντών και ερευνητών επιστημόνων, και β) να λειτουργούν εκεί μελλοντικά τα γραφεία του Φορέα Διαχείρισης, λαμβάνοντας υπόψη αφενός τη σημερινή έλλειψη χώρου και αφετέρου, την αύξηση του προσωπικού μελλοντικά. Προϋπολογισμός βάσει εμπειρικής εκτίμησης.</t>
  </si>
  <si>
    <t>Διαμόρφωση υφιστάμενου χώρου ως κέντρου ενημέρωσης - υποδοχής επισκεπτών στο Δήμο Ελασσόνας</t>
  </si>
  <si>
    <t>Για τον Εθνικό Δρυμό Ολυμπού (GR1250001) υφίστανται πολλές διαθέσιμοι είσοδοι από όπου ξεκινούνε μονοπάτια για τοποθεσίες σε μεσαία και υψηλά υψόμετρα. Ωστόσο, δεν υφίσταται υποδομή ενημέρωσης επισκεπτών που να εξυπηρετεί τις ανάγκες και την κίνηση επισκεπτών απο το νότιο και δυτικό τμήμα του Ολύμπου. Για τον λόγο αυτό, προτείνεται η παραχώρηση και διαμόρφωση υφιστάμενου κτιρίου που θα λειτουργεί ως σημείο πληροφόρησης, αφενός για τα προστατευταία είδη/οικοτόπους και τα αξιοθέατα της περιοχής, και αφετέρου για το καθεστώς προστασίας και τον κανονισμό λειτουργίας του δρυμού. Προϋπολογισμός βάσει εμπειρικής εκτίμησης.</t>
  </si>
  <si>
    <t>Εκπόνηση διαχειριστικών μελετών δασών για τα δημόσια δάση της ΠΕ Πιερίας που βρίσκονται εντός περιοχων Natura 2000</t>
  </si>
  <si>
    <t>24.132 ha</t>
  </si>
  <si>
    <t>Φορέας Διαχείρισης Εθνικού Δρυμού Ολύμπου σε συνεργασία με τη Διεύθυνση Δασών Πιερίας</t>
  </si>
  <si>
    <t>Αφορά στη σύνταξη διαχειριστικής μελέτης για τα δημόσια δάση: 1) Λεπτοκαρυάς, 2)Λιτοχώρου-Δίου, 3) Πύργου-Βροντούς, 4) Σκοτεινών-Φτέρης-Λιβαδίου-Πλατανορέματος και 5) Ρητίνης-Βρύας. Για τα δημόσια αυτά δάση, είτε δεν υπάρχουν αντίστοιχες μελέτες δασών είτε αυτές έχουν λήξει προ πολλών ετών με αποτέλεσμα να απουσιάζει για αυτά η ολοκληρωμένη και ορθολογική διαχείριση. Στη μελέτη θα προβλέπονται και θα χωροθετούνται όλα τα απαραίτητα έργα και βελτιώσεις εντός των δασικών συμπλεγμάτων. Ενδεικτικά, η μελέτη θα αντιμετωπίζει την αναγωγή όλων των πρεμνοφυών δασών δρυός, τη δημιουργία πυρασφαλιστικής δομής των συστάδων, την ευνόηση διάκενων στις σύμπυκνες συστάδες πρός όφελος ειδών πανίδας, την οργάνωση των δευτερευουσών καρπώσεων, την αποτροπή επέκτασης δασικών οικοτόπων εις βάρος άλλων, κτλ. Παράλληλα, θα γίνει πρόβλεψη αειφορικού λήμματος που θα αποδίδεται με τη διενέργεια νόμιμων και ορθολογικών υλοτομιών, οι οποίες θα αποφέρουν έσοδα. Οι Διαχειριστικές μελέτες Δασών προτείνονται και κοστολογούνται στο συνταχθέν Ειδικό Σχέδιο Διαχείρισης της περιοχής Εθνικού Δρυμού Ολύμπου (2013).</t>
  </si>
  <si>
    <t>1) Ειδικό Σχέδιο Διαχείρισης της περιοχής Εθνικού Δρυμού Ολύμπου (2013), 2) Σχέδιο Στρατηγικής Ανάπτυξης της Δασοπονίας 2018-2038 (Εθνική Στρατηγική για τα Δάση) ΦΕΚ 5351/Β/2018.</t>
  </si>
  <si>
    <t>Μελέτη βοσκοϊκανότητας και διαχείρισης της βόσκησης στον Εθνικό Δρυμό Ολύμπου (Γ' Ζώνη - εντός Natura)</t>
  </si>
  <si>
    <t>6.775 ha</t>
  </si>
  <si>
    <t>1) Ειδικό Σχέδιο Διαχείρισης της περιοχής Εθνικού Δρυμού Ολύμπου (2013), 2) Εθνική Στρατηγική για τα Δάση</t>
  </si>
  <si>
    <t>2.779 ha</t>
  </si>
  <si>
    <t>Χαρτογράφηση και καταγραφή των τύπων οικοτόπων που βρίσκονται εντός της περιοχής ευθύνης του Φορέα Διαχείρισης Εθνικού Δρυμού Ολύμπου αλλά εκτός περιοχών Natura 2000</t>
  </si>
  <si>
    <t>3.680,49 ha</t>
  </si>
  <si>
    <t>Με τον Ν.4519/2018, η περιοχή ευθύνης του Φορέα Διαχείρισης Εθνικού Δρυμού Ολύμπου περιλαμβάνει πλέον 5 περιοχές του Δικτύου Natura 2000 (GR1250001, GR1250002, GR1250003, GR1420001, GR1420008) καθώς και περιοχή εκτός δικτύου Natura 2000 συνολικής έκτασης 40.000 ha. Η έκταση αυτή συνιστά σημαντικό ενδιαίτημα για την ορνιθοπανίδα και τα αμφίβια/ερπετά κοινοτικού ενδιαφέροντος του Εθνικού Δρυμού Ολύμπου σύμφωνα με τα αποτελέσματα των έργων της εποπτείας που εκπόνησε ο Φορέας Διαχείρισης το διάστημα 2013-2015, όπου μάλιστα είχε προταθεί η επέκταση της περιοχής Natura GR1250001 ώστε να την συμπεριλαμβάνει. Δεν διαθέτουμε χαρτογράφηση των τύπων οικοτόπων για την περιοχή. Προϋπολογισμός με βάση τις τιμές της αγοράς και τον Ν. 2519/2017 για παροχή επιστημονικών υπηρεσιών.</t>
  </si>
  <si>
    <t xml:space="preserve">1) Ν. 4519/2018 Φορείς Διαχείρισης Προστατευόμενων Περιοχών και άλλες διατάξεις (ΦΕΚ 25/Α/2018), 2) "Εποπτεία και αξιολόγηση της κατάστασης διατήρησης ορνιθοπανίδας κοινοτικού ενδιαφέροντος στην περιοχή αρμοδιότητας του Φορέα Διαχείρισης Εθνικού Δρυμού Ολύμπου (Δ' Φάση  2015)", 3)"Εποπτεία και αξιολόγηση της κατάστασης διατήρησης ειδών αμφιβίων/ερπετών κοινοτικού ενδιαφέροντος στην περιοχή αρμοδιότητας του Φορέα Διαχείρισης Εθνικού Δρυμού Ολύμπου (Δ' Φάση 2015). </t>
  </si>
  <si>
    <t>700,3 ha</t>
  </si>
  <si>
    <t>Μελέτη βοσκοϊκανότητας και διαχείρισης της βόσκησης στον Εθνικό Δρυμό Ολύμπου (Γ' Ζώνη - εκτός Natura)</t>
  </si>
  <si>
    <t>3670,52 ha</t>
  </si>
  <si>
    <t>Αφορά στη σύνταξη μελέτης που θα αφορά όλες τις βοσκόμενες ή -δυνάμενες να βοσκηθούν  εκτάσεις- του Εθνικού Δρυμού Ολύμπου, εντός της Γ' Ζώνης της εγκεκριμένης ΕΠΜ Ολύμπου, και η οποία θα διαπραγματεύεται την βόσκηση τόσο από τα κτηνοτροφικά ζώα όσο και από την άγρια πανίδα. Στην Γ' Ζώνη του ΕΔΟ  προβλέπεται η άσκηση της βόσκησης σύμφωνα με την εγκεκριμένη ΕΠΜ Ολύμπου. Η μελέτη αυτή κοστολογείται και προτείνεται για υλοποίηση στο συνταχθέν Ειδικό Σχέδιο Διαχείρισης της περιοχής Εθνικού Δρυμού Ολύμπου (2013).</t>
  </si>
  <si>
    <t>Μελέτη βοσκοϊκανότητας και διαχείρισης της βόσκησης στον Εθνικό Δρυμό Ολύμπου  (Γ' Ζώνη - εκτός Natura)</t>
  </si>
  <si>
    <t>611,56 ha</t>
  </si>
  <si>
    <t>1) Ειδικό Σχέδιο Διαχείρισης της περιοχής Εθνικού Δρυμού Ολύμπου (2013), 2)Σχέδιο Στρατηγικής Ανάπτυξης της Δασοπονίας 2018-2038 (Εθνική Στρατηγική για τα Δάση) ΦΕΚ 5351/Β/2018.</t>
  </si>
  <si>
    <t>Εκπόνηση διαχειριστικών μελετών δασών για τα δημόσια δάση της ΠΕ Πιερίας που βρίσκονται εκτός περιοχων Natura 2000 αλλά εντός περιοχής ευθύνης του Φορέα Διαχείρισης Εθνικού Δρυμού Ολύμπου.</t>
  </si>
  <si>
    <t>3.879 ha</t>
  </si>
  <si>
    <t>Αφορά στη σύνταξη διαχειριστικής μελέτης για το δημόσιο δάσος Λεπτοκαρυάς στο τμήμα που βρίσκεται εντός περιοχής ευθύνης του Φορέα αλλά εκτός περιοχών NATURA 2000. Το δάσος αυτό δεν έχει καταγραφεί ή διαχειριστεί έως σήμερα, και συνεπώς απουσιάζει για αυτό η ολοκληρωμένη και ορθολογική διαχείριση. Στη μελέτη θα προβλέπονται και θα χωροθετούνται όλα τα απαραίτητα έργα και βελτιώσεις εντός των δασικών συμπλεγμάτων. Η μελέτη θα αντιμετωπίζει τη δημιουργία πυρασφαλιστικής δομής των συστάδων, την ευνόηση διάκενων στις σύμπυκνες συστάδες πρός όφελος ειδών πανίδας, την οργάνωση των δευτερευουσών καρπώσεων, την αποτροπή επέκτασης δασικών οικοτόπων εις βάρος άλλων, κτλ. Παράλληλα, θα γίνει πρόβλεψη αειφορικού λήμματος που θα αποδίδεται με τη διενέργεια νόμιμων και ορθολογικών υλοτομιών, οι οποίες θα αποφέρουν έσοδα.  Οι Διαχειριστικές μελέτες Δασών προτείνονται και κοστολογούνται στο συνταχθέν Ειδικό Σχέδιο Διαχείρισης της περιοχής Εθνικού Δρυμού Ολύμπου (2013).</t>
  </si>
  <si>
    <t>19.776,62 ha - η έκταση των ΖΕΠ για την εν λόγω ΠΕ</t>
  </si>
  <si>
    <t>1) "Εποπτεία και αξιολόγηση της κατάστασης διατήρησης ειδών ορνιθοπανίδας κοινοτικού ενδιαφέροντος στην περιοχή αρμοδιότητας του Φορέα Διαχείρισης Εθνικού Δρυμού Ολύμπου (Δ' Φάση, 2015), 2) Μελέτη 9: Εποπτεία και Αξιολόγηση της Κατάστασης Διατήρησης ειδών ορνιθοπανίδας στην Ελλάδα, 3) LIFE IP 4 NATURA - Σχέδια Δράσης για Είδη Προτεραιότητας</t>
  </si>
  <si>
    <t>28.351,48 ha - η έκταση των ΖΕΠ για την εν λόγω ΠΕ</t>
  </si>
  <si>
    <t>1) "Εποπτεία και αξιολόγηση της κατάστασης διατήρησης ειδών ορνιθοπανίδας κοινοτικού ενδιαφέροντος στην περιοχή αρμοδιότητας του Φορέα Διαχείρισης Εθνικού Δρυμού Ολύμπου (Δ' Φάση, 2015), 2) Μελέτη 9: Εποπτεία και Αξιολόγηση της Κατάστασης Διατήρησης ειδών ορνιθοπανίδας στην Ελλάδα, 3)LIFE IP 4 NATURA - Σχέδια Δράσης για Είδη Προτεραιότητας</t>
  </si>
  <si>
    <t>20.548 ha -Η έκταση των περιοχών Natura στην αντίστοιχη ΠΕ.</t>
  </si>
  <si>
    <t>Η καφέ αρκούδα (Ursus arctos) συνιστά είδος προτεραιότητας της Οδηγίας 92/43/ΕΟΚ καθώς και είδος θηλαστικού για το οποίο το  ΥΠΕΝ έχει θέσει ως προτεραιότητα την εκπόνηση εθνικού Σχεδίου Δράσης. Σύμφωνα με τα αποτελέσματα του έργου της εποπτείας του ΥΠΕΝ για τα είδη θηλαστικών (Μελέτη 7), ο βαθμός διατήρησης της αρκούδας στις περιοχές Natura Όρος Τίταρος (GR1250003) και Κ.Όλυμπος-Καλλιπεύκη (GR1420001) χαρακτηρίσθηκε μη ικανοποιητικός. Για τη βελτίωση του βαθμού διατήρησης του προτείνεται μια σειρά επεμβάσεων στο πιθανό ενδιαίτημα του είδους, σύμφωνα με την υπάρχουσα εμπειρία από αντίστοιχα έργα LIFE, όπως απομάκρυνση των απειλών για το είδος, αύξηση τροφικών διαθεσίμων, αύξηση της διασύνδεσης μεταξύ ενδιαιτημάτων του είδους και των περιοχών Natura, τη μείωση των συγκρούσεων μεταξύ ανθρώπων και αρκούδων μέσω πρόληψης ζημιών, κ.ο.κ. Προϋπολογισμός με βάσει αντίστοιχες δράσεις έργων LIFE.</t>
  </si>
  <si>
    <t>Μελέτη 7: Εποπτεία και Αξιολόγηση της Κατάστασης Διατήρησης ειδών θηλαστικών στην Ελλάδα,  (2) LIFE IP 4 NATURA - Σχέδια Δράσης για Είδη Προτεραιότητας</t>
  </si>
  <si>
    <t>20.338 ha - Η έκταση των περιοχών Natura στην αντίστοιχη ΠΕ.</t>
  </si>
  <si>
    <t>Η καφέ αρκούδα (Ursus arctos) συνιστά είδος προτεραιότητας της Οδηγίας 92/43/ΕΟΚ καθώς και είδος θηλαστικού για το οποίο το  ΥΠΕΝ έχει θέσει ως προτεραιότητα την εκπόνηση εθνικού Σχεδίου Δράσης. Σύμφωνα με τα αποτελέσματα του έργου της εποπτείας του ΥΠΕΝ για τα είδη θηλαστικών (Μελέτη 7), ο βαθμός διατήρησης της αρκούδας στις περιοχές Natura Όρος Τίταρος (GR1250003) και Κ.Όλυμπος-Καλλιπεύκη (GR1420001) χαρακτηρίσθηκε μη ικανοποιητικός. Για τη βελτίωση του βαθμού διατήρησης του προτείνεται μια σειρά επεμβάσεων στο πιθανό ενδιαίτημα του είδους, σύμφωνα με την υπάρχουσα εμπειρία από αντίστοιχα έργα LIFE, όπως απομάκρυνση των απειλών για το είδος, αύξηση τροφικών διαθεσίμων, αύξηση της διασύνδεσης μεταξύ ενδιαιτημάτων του είδους και των περιοχών Natura, τη μείωση των συγκρούσεων μεταξύ ανθρώπων και αρκούδων μέσω πρόληψης ζημιών, κ.ο.κ. Προϋπολογισμός σύμφωνα με αντίστοιχες δράσεις έργων LIFE.</t>
  </si>
  <si>
    <t>27.747,2 ha - Η έκταση των περιοχών Natura στην αντίστοιχη ΠΕ.</t>
  </si>
  <si>
    <t xml:space="preserve"> 1)Στατιστικά ΕΛΓΑ 2007-2017 Ζημιές σε ζωικό και φυτικό κεφάλαιο από μεγάλα σαρκοφάγα,                      2) EU_LC platform:  http://ec.europa.eu/environment/nature/conservation/species/carnivores/coexistence_platform.htm</t>
  </si>
  <si>
    <t>6.140,29 ha - Η έκταση της περιοχής Natura στην αντίστοιχη ΠΕ.</t>
  </si>
  <si>
    <t>Σύμφωνα με τα στατιστικά στοιχεία του ΕΛΓΑ για το διάστημα 2007-2017, καταγράφονται κάθε χρόνο περιστατικά στην ευρύτερη περιοχή του Natura των Πιερίων (GR1250002) που αφορούν σε επιβεβαιωμένες ζημιές σε ζωϊκό κεφάλαιο απο λύκο (Canis lupus). Για το λόγο αυτό, προτείνεται η εφαρμογή κατάλληλων προληπτικών μέτρων (π.χ. εγκατάσταση ηλεκτροφόρων περιφράξεων) μαζί με την απαραίτητη εκπαίδευση και ευαισθητοποίηση των ομάδων-στόχων. Σε ευρωπαϊκο επίπεδο, το ζήτημα της επίλυσης των συγκρούσεων σε σχέση με τα μεγάλα σαρκοφάγα (Large Carnivores &amp; conflict resolution) βρίσκεται ψηλά στην ευρωπαϊκή ατζέντα και από το 2014 δημιουργήθηκε και λειτουργεί η Ευρωπαϊκή πλατφόρμα (EU_LC platform) με βασικό στόχο την διαχείριση του ζητήματος. Στην Ελλάδα έχουν  εκπονηθεί προγράμματα LIFE με θέμα τη σύγκρουση των μεγάλων σαρκοφάγων ενώ η συνύπαρξη του ανθρώπου με τα μεγάλα σαρκοφάγα ζώα αποτελεί θέμα που συζητήθηκε πρόσφατα στη Μόνιμη Επιτροπή Περιβάλλοντος της Βουλής. Προϋπολογισμός σύμφωνα με αντίστοιχες δράσεις έργων LIFE.</t>
  </si>
  <si>
    <r>
      <t>Παρακολούθηση τύπων οικοτόπων και ειδών χλωρίδας και πανίδας:</t>
    </r>
    <r>
      <rPr>
        <sz val="10"/>
        <color indexed="8"/>
        <rFont val="Trebuchet MS"/>
        <family val="2"/>
      </rPr>
      <t xml:space="preserve"> Η διατήρηση  του προστατευτέου αντικειμένου της περιοχής, θα επιτευχθεί μέσα από την εφαρμογή τεκμηριωμένων μεθόδων αειφορικής διαχείρισης, αναπόσπαστο εργαλείο της οποίας είναι και η περιβαλλοντική παρακολούθηση (environmental monitoring) των οικοτόπων και των ειδών πανίδας και χλωρίδας. Οι δράσεις παρακολούθησης που θα αναπτυχθούν είναι:
1) Παρακολούθηση τύπων οικοτόπων και ειδών χλωρίδας και πανίδας των παραρτημάτων των οδηγιών 92/43/ΕΟΚ και 2009/147/ΕΚ.
3) Παρακολούθηση της αποτελεσματικότητας της εφαρμοζόμενης διαχείρισης (διαρκής διαδικασία) για τους οικοτόπους και τα είδη πανίδας και χλωρίδας.</t>
    </r>
    <r>
      <rPr>
        <b/>
        <sz val="10"/>
        <color indexed="8"/>
        <rFont val="Trebuchet MS"/>
        <family val="2"/>
      </rPr>
      <t xml:space="preserve">
</t>
    </r>
  </si>
  <si>
    <t>ΦΟΡΕΑΣ ΔΙΑΧΕΙΡΙΣΗΣ ΛΙΜΝΗΣ ΠΑΜΒΩΤΙΔΑΣ ΙΩΑΝΝΙΝΩΝ</t>
  </si>
  <si>
    <t>Για την αποτελεσματική διαχείριση της περιοχής και τη διασφάλιση του προστατευτέου αντικειμένου της, είναι αναγκαία η εφαρμογή προγράμματος παρακολούθησης/ εποπτείας όχι μόνο για την κατάσταση διατήρησης των προστατευόμενων οικοτόπων και των ειδών πανίδας και χλωρίδας της περιοχής αλλά και για την αξιολόγηση των εφαρμοζόμενων διαχειριστικών μέτρων. Το πρόγραμμα παρακολούθησης/ εποπτείας θα πρέπει να βασίζεται στη μεθοδολογία, τα συμπεράσματα και τις προτάσεις του έργου εποπτείας που εκπονήθηκε στην προστατευόμενη περιοχή κατά την προγραμματική περίοδο (2007-2013). Το έργο θα συμβάλλει ουσιαστικά και στην Υποβολή εκθέσεων σε συμμόρφωση και με τις απαιτήσεις παρακολούθησης και υποβολής εκθέσεων, συμπεριλαμβανομένης της παρακολούθησης και υποβολής εκθέσεων σε επίπεδο περιοχών, της παρακολούθησης και υποβολής εκθέσεων δυνάμει του άρθρου 17 της οδηγίας για τους οικοτόπους, του άρθρου 12 της οδηγίας για τα πτηνά κ.λπ.).</t>
  </si>
  <si>
    <r>
      <t xml:space="preserve">Ευαισθητοποίηση του τοπικού, αλλά και σε ευρύτερο επίπεδο, πληθυσμού: </t>
    </r>
    <r>
      <rPr>
        <sz val="10"/>
        <color indexed="8"/>
        <rFont val="Trebuchet MS"/>
        <family val="2"/>
      </rPr>
      <t xml:space="preserve">Βασικός παράγοντας της αποτελεσματικής διαχείρισης της περιοχής είναι η πληροφόρηση, ενημέρωση και ευαισθητοποίηση μαθητών και επισκεπτών, κατοίκων της περιοχής και των αρμόδιων υπηρεσιών σε θέματα που αφορούν στην οικολογική και ιστορική-πολιτισμική αξία της περιοχής αλλά και στη συνεπαγόμενη ανάγκη προστασίας και σεβασμού για την προστατευόμενη περιοχή. Το μέτρο  θα βασιστεί σε μεγάλο βαθμό στην παραγωγή και την κατάλληλη χρήση και διανομή ποικίλου υλικού ενημέρωσης και ενεργειών προβολής, ενημέρωσης και ανάπτυξης του εθελοντισμού. Διαδρομή ερμηνείας περιβάλλοντος στη Νήσο Ιωαννίνων:Η διαδρομή ερμηνείας περιβάλλοντος σχεδιάζεται, ώστε μαζί με το Κέντρο Πληροφόρησης Λίμνης Παμβώτιδας να αποτελέσει μια ολοκληρωμένη πρόταση που θα ωθήσει τον επισκέπτη να γνωρίσει από κοντά την προστατευόμενη περιοχή. Ο σχεδιασμός της διαδρομής θα πρέπει να βασιστεί στις αρχές του οικολογικού σχεδιασμού. Επιμέρους στόχοι είναι η διαδρομή να περιλαμβάνει τα βασικότερα σημεία ενδιαφέροντος για τη Φύση και τον Πολιτισμό, καθώς και στάσεις με αξιόλογες θέες προς τη λίμνη, να εξασφαλίζει εύκολη  πρόσβαση σε όλους και να συνδέεται με το Κέντρο Πληροφόρησης Λίμνης Παμβώτιδας. Οι σχεδιαζόμενες παρεμβάσεις  θα αφορούν: 1. Το σχεδιασμό, την κατασκευή και την εγκατάσταση της αναγκαίας σήμανσης. 2. Μικρές  παρεμβάσεις βελτίωσης (φυτεύσεις παραπλεύρως της διαδρομής, σημεία στάσης, υπαίθρια καθιστικά, κ.ά.). </t>
    </r>
  </si>
  <si>
    <t xml:space="preserve">Μέσα από σωστά σχεδιασμένα έργα περιβαλλοντικής ενημέρωσης, ο Φορέας Διαχείρισης μπορεί να επηρεάσει, να αλλάξει στάσεις, απόψεις και συμπεριφορές κοινωνικών ομάδων. Το μέτρο έχει ως απώτερο στόχο την ενημέρωση κατά το όσο το δυνατόν περισσότερων ανθρώπων και φορέων, την ενίσχυση των συμμετοχικών διαδικασιών και την ένταξη του τοπικού αλλά και ευρύτερου πληθυσμού στο σύστημα λήψης αποφάσεων. Τέλος, είναι αναγκαία η συνέχιση πραγματοποίησης εκδηλώσεων, συναντήσεων (θεματικές, ειδικές, επετειακές κ.λπ.).  Παράλληλα, στόχος της δράσης είναι η προσέγγιση όλων των συναρμόδιων υπηρεσιών και η υπογραφή πρωτοκόλλων συνεργασίας για την από κοινού υλοποίηση των στόχων που θα τεθούν από το διαχειριστικό σχέδιο της προστατευόμενης περιοχής αλλά και τις ανάγκες που τίθενται κάθε φορά. </t>
  </si>
  <si>
    <t>Φύλαξη – Επόπτευση και συνεργασία/ επικοινωνία με τους αρμόδιους φορείς: Η πολυδιάσπαση αρμοδιοτήτων για τη φύλαξη της περιοχής αποτελεί γεγονός που καθιστά απαραίτητη τη συχνή επαφή των στελεχών του Φορέα Διαχείρισης με τους κατά περίπτωση αρμοδίους φορείς (Αστυνομία, Δασαρχείο, Ομοσπονδιακή θηροφυλακή, Αποκεντρωμένη Διοίκηση Ηπείρου, Πυροσβεστικό Σώμα κ.λπ.). Προκειμένου να είναι αποτελεσματική η επόπτευση της περιοχής αρμοδιότητας του Φορέα Διαχείρισης, η οι Φύλακες Περιβάλλοντος του Φ.Δ. παρακολουθούν την περιοχή σύμφωνα με Σχέδιο Φύλαξης – Επόπτευσης που έχει εκπονηθεί.</t>
  </si>
  <si>
    <t>ΦΟΡΕΑΣ ΔΙΑΧΕΙΡΙΣΗΣ ΛΙΜΝΗΣ ΠΑΜΒΩΤΙΔΑΣ</t>
  </si>
  <si>
    <t xml:space="preserve">Το μέτρο αυτό αποτελεί ουσιαστικά συμπληρωματική δράση του προγράμματος περιβαλλοντικής παρακολούθησης, συγκεκριμένα της παρακολούθησης των πιέσεων – απειλών  που ασκούνται στην περιοχή αρμοδιότητας του Φορέα Διαχείρισης. Για να λειτουργήσει αποτελεσματικά μια προστατευόμενη περιοχή θα πρέπει να τηρούνται οι κανονισμοί που τη διέπουν και βέβαια να υπάρχει η αποδοχή της τοπικής κοινωνίας. Η πολυδιάσπαση των αρμοδιοτήτων επόπτευσης – φύλαξης σε διάφορες υπηρεσίες σε συνδυασμό με τη χαλαρή συμμόρφωση στις διατάξεις της περιβαλλοντικής νομοθεσίας, επιβάλλει την εφαρμογή ενός προγράμματος φύλαξης – επόπτευσης που θα έχει ως στόχο την καθημερινή παρουσία του Φορέα Διαχείρισης στην προστατευόμενη περιοχή και σε όλες κατά το δυνατόν τις ζώνες προστασίας. </t>
  </si>
  <si>
    <t xml:space="preserve">Μελέτη καταγραφής - αποτίμησης οικοσυστημικών υπηρεσιών: Όλες οι οικοσυστημικές υπηρεσίες παράγονται, υποστηρίζονται και διασφαλίζονται από την ποικιλομορφία και τη λειτουργικότητα των οικοσυστημάτων. Οι ανθρωπογενείς πιέσεις από τη μια πλευρά οδηγούν σε αλλαγές του οικοσυστήματος (π.χ. με την αλλαγή του εδάφους, την κλιματική αλλαγή), και από την άλλη ο ίδιος ο άνθρωπος παρέχει στα οικοσυστήματα σημαντικές πρόσθετες εισροές (όπως λιπάσματα, ενέργεια, καλλιέργεια ή γνώση για τη βελτίωσή τους) υποβοηθώντας έτσι και υποστηρίζοντας την παροχή οικοσυστημικών υπηρεσιών (Burkhard et al. 2012a, 2014). Η καταγραφή - αποτίμηση οικοσυστημικών υπηρεσιών λήψης αποφάσεων θα συμβάλλει στην ολοκληρωμένη διαχείριση της προστατευόμενης περιοχής Λίμνης Παμβώτιδας </t>
  </si>
  <si>
    <t>Η Ευρωπαϊκή Στρατηγική για τη Βιοποικιλότητα με ορίζοντα το 2020, προβλέπει ότι μέχρι το 2020 τα Κράτη Μέλη (Κ-Μ) της Ευρωπαϊκής Ένωσης (ΕΕ) θα χαρτογραφήσουν και θα αξιολογήσουν την κατάσταση των οικοσυστημάτων και των οικοσυστημικών υπηρεσιών που αυτά προσφέρουν εντός της επικράτειάς τους (Δράση 5: Βελτίωση των γνώσεων σχετικά με τα οικοσυστήματα και τις οικοσυστημικές υπηρεσίες στην ΕΕ).</t>
  </si>
  <si>
    <t>Δημιουργία Εθνικού Συστήματος Πιστοποίησης Αγροτικών Προϊόντων Προστατευόμενων Περιοχών Ελλάδα: Η δημιουργία ενιαίου συστήματος παραγωγής και ελέγχου αγροτικών προϊοντων βασικών καλλιεργείων της ελληνικής επικράτειας εντός προστατευόμενων περιοχών, θα προσδώσει αξιοπιστία στα παραγόμενα προϊόντα, δυνατότητες εισόδου σε αγορές, οικονομία μεγέθους για κοινές δράσεις των προϊόντων (μεταφορά, διαφημιστικές καμπάνιες, εύρεση νέων αγορών). Περιλαμβάνει: α) μελέτη για την αποτύπωση των κατηγορίων προϊόντων που παράγονται στις ΠΠ, που δύναται να πιστοποιηθούν και εκτίμηση του επιχειρηματικού ενδιαφέροντος, β) δημιουργία σχεδίων προδιαγραφών, γ) Συγκρότηση Τεχνικής Επιτροπής (συμμετέχουν εμπλεκόμενοι φορείς), η οποία θα επεξεργαστεί τα κείμενα βάσης και θα εκπονήσει τα σχέδια τυποποιητικών εγγράφων, δ) Υποβολή του σχεδίου προτύπου σε δημόσια διαβούλευση, ε) επεξεργασία παρατηρήσεων και σύνταξη τελικού κειμένου του προτύπου,στ) έγκριση των τυποποιητικών εγγράφων απο τον Αρμόδιο Οργανισμό, ζ) σχεδιασμό και κατοχύρωση σήματος πιστοποίησης και εκπόνηση Κανονισμού Χρήσης του σήματος αυτού και σχετικών ενδείξεων θ) σχεδιασμός διαδικασιών επιθεώρησης, πιστοποίησης, επίβλεψης, ι) Σχεδιασμός βάσης δεδομένων για την καταχώρηση στοιχείων που θα αφορούν στην εφαρμογή του σχετικού σχήματος πιστοποίησης.</t>
  </si>
  <si>
    <t>Με την ανάπτυξη του Εθνικού Συστήματος πιστοποίησης αγροτικών προϊοντων δίνεται η δυνατότητα στους Φορείς Διαχείρισης ΠΠ, να χρησιμοποιήσουν το εργαλείο αυτό για την βιώσιμη ανάπτυξη και διατήρηση της προστατευόμενης περιοχής μέσω της συνεργασίας με χρήστες της (εφαρμογή συστήματος, προστιθέμενη αξία του παραγόμενου προϊοντος, καλύτερες συνθήκες εμπορίας αυτών). Μια συνεργασία που ενισχύει την προστασία (αλλαγή καλλιεργητικών πρακτικών, μείωση χημικών εισροών) και την διατήρηση του τοπίου (η αλλαγή χρήσης γης κυρίως από αγροτική σε τουριστική είναι ένα απο τα βασικότερα προβλήματα). Το ενδεικτικό κόστος καθορίστηκε από τον ΕΛΓΟ- ΔΗΜΗΤΡΑ, λαμβάνοντας υπόψη παρόμοιες δράσεις σε άλλα προγράμματα που συμμετείχε.</t>
  </si>
  <si>
    <r>
      <t xml:space="preserve">Σήμανση πυρήνων προστασίας λίμνης: </t>
    </r>
    <r>
      <rPr>
        <sz val="10"/>
        <color indexed="8"/>
        <rFont val="Trebuchet MS"/>
        <family val="2"/>
      </rPr>
      <t>Αφορά στη σήμανση πυρήνων απόλυτης προστασίας της λίμνης Παμβώτιδας για την αναπαραγωγή της ιχθυοπανίδας.</t>
    </r>
  </si>
  <si>
    <t>Η δράση είναι απαραίτητη για να εξασφαλισθεί το εισόδημα των αλιέων χωρίς τη δημιουργία προβήμάτων στο οικοσύστημα και χωρίς την εξάρτηση από συνεχείς εμπλουτισμούς. Εξασφάλιση των θέσεων φυσικής αναπαραγωγής με στόχο την αύξηση του πληθυσμού τους, των εμπορεύσιμων ειδών ψαριών (π.χ κυπρίνος) που δεν είναι φυσικοί θηρευτές της Τσίμας. Απαιτείται ειδική μελέτη που θα καθορίσει τα είδη και τον τρόπο. Δεν μπορεί να γίνει αναλυτικός προϋπολογισμός. Παρατίθεται μόνο ενδεικτικός.</t>
  </si>
  <si>
    <t>Μελέτη απομάκρυνση λάσπης (ιλύος πυθμένα λίμνης)</t>
  </si>
  <si>
    <t>Υπό την προϋπόθεση της διακοπής της ρύπανσης η απομάκρυνση της ρυπασμένης λάσπης από τον πυθμένα έχει σημαντικό επικουρικό ρόλο. Υπάρχει ειδικό μηχάνημα για τον σκοπό αυτό. Η μελέτη θα καθορίσει τον τρόπο χρήσης του μηχανήματος σε συνδυασμό με άλλους παράγοντες. Ιδιαίτερο βάρος θα πρέπει να δοθεί στα βαθιά σημεία της λίμνης και πλησίον του θυροφράγματος. Αναμένεται να δοθούν οι κατευθύνσεις για τη σωστή χρήση του μηχανήματος ή άλλων τρόπων απομάκρυνσης της λάσπης.</t>
  </si>
  <si>
    <t>Τμήση αναχωμάτων</t>
  </si>
  <si>
    <t xml:space="preserve">Τμήση του αναχώματος στο Βόρειο τμήμα της λίμνης, έπειτα από ειδική μελέτη, τουλάχιστον τμηματικά, με στόχο τη φυσική επαναλειτουργία των πηγών και την αποκατάσταση των υγρολίβαδων στην περιοχή Αμφιθέας- Περάματος. Τμήση του αναχώματος στο Νότιο τμήμα της λίμνης, εκτός ζωνών οικιστικού ελέγχου, τουλάχιστον τμηματικά με στόχο την αποκατάσταση των υγρών παραλίμνιων ενδιαιτημάτων. Η δράση είναι απαραίτητη για την αποκατάσταση των ρηχών εκτάσεων και των παροδικά πλημμυρισμένων υγρων λιβαδικών εκτάσεων. </t>
  </si>
  <si>
    <t>Αποκατάσταση συστήματος πηγών  - καταβοθρών</t>
  </si>
  <si>
    <t>Επαναλειτουργία των πηγών περιμετρικά της λίμνης και των καταβόθρων με φυσική ροή απομακρύνοντας το ρυπασμένο νερό και αποκαθιστώντας το υδρολογικό σύστημα που πάντα υπήρχε στη λίμνη. Απαιτείτα ειδική μελέτη που θα καθορίσει τον τρόπο. Αναμένεται να επιτευχθεί διαρκής εμπλουτισμός και ανανέωση του νερού της λίμνης.</t>
  </si>
  <si>
    <r>
      <t xml:space="preserve">Ολοκληρωμένο Σύστημα Παρακολούθησης: </t>
    </r>
    <r>
      <rPr>
        <sz val="10"/>
        <color indexed="8"/>
        <rFont val="Trebuchet MS"/>
        <family val="2"/>
      </rPr>
      <t>Αντικείμενο του έργου είναι ο σχεδιασμός και η εγκατάσταση ενός Ολοκληρωμένο Σύστημα Παρακολούθησης (ΟΣΠ) που θα παρακολουθεί και θα καταγράφει συστηματικά τα χαρακτηριστικά των υδάτων της Λίμνης Παμβώτιδας πραγματοποιώντας μετρήσεις σε επιλεγμένες θέσεις, με τη χρήση χημικών/βιολογικών αισθητήρων και ΤΠΕ (Τεχνολογιών Πληροφοριών και Επικοινωνίας).</t>
    </r>
  </si>
  <si>
    <t>Κύριος σκοπός του μέτρου  θα είναι η επαναφορά της οικολογικής ισορροπίας η οποία έχει διαταραχθεί στη λίμνη και η έγκαιρη προειδοποίηση για επικίνδυνα συμβάντα. Στόχοι του έργου: (1) Τη συστηματική παρακολούθηση και καταγραφή της ποιότητας των επιφανειακών νερών της Λίμνης, (2) Την πραγματοποίηση έρευνας για την αποκατάσταση της Λίμνης με σκοπό την προώθηση προτεραιοτήτων σχετικά με θεσμοθετημένα μέτρα περιβαλλοντικής αποκατάστασης, (3) Την έγκαιρη προειδοποίηση κινδύνων υποβάθμισης των ποιοτικών χαρακτηριστικών της λίμνης. Για τον σκοπό (1) θα πραγματοποιηθεί βέλτιστος σχεδιασμός του ΟΣΠ με τη χρήση κατάλληλου Ολοκληρωμένου Μαθηματικού Μοντέλου (ΟΜΜ), το οποίο θα περιέχει τη i. Δόμηση Μοντέλου Προσομοίωσης Υδροσυστήματος, ii. Υδροδυναμικό Μοντέλο Λίμνης, iii. Μοντέλο Ποιοτικών Χαρακτηριστικών Λίμνης, iv. Μοντέλο Οικονομικών - Περιβάλλοντος. Στη συνέχεια βαθμονομείται και επιβεβαιώνεται με τις μετρήσεις του ΟΣΠ, ώστε να αποτελέσει αξιόπιστο «εργαλείο έρευνας» για τους σκοπούς (2) και (3). Το ΟΣΠ συνδέεται με το ΟΜΜ, για την ανάπτυξη ενός συστήματος λήψης αποφάσεων (Decision Support System, DSS). Θα χρησιμοποιείται για την αξιολόγηση της αποτελεσματικότητας και των επιπτώσεων μιας σειράς θεσμοθετημένων μέτρων περιβαλλοντικής αποκατάστασης (πχ. Σχέδιο Διαχείρισης Υδάτων του Υδατικού Διαμερίσματος Ηπείρου ) στο οικοσύστημα, στη βιοποικιλότητα και στις κοινωνικο-οικονομικές δραστηριότητες της περιοχής, θα προειδοποιεί έγκαιρα για κινδύνους υποβάθμισης των ποιοτικών χαρακτηριστικών της λίμνης που έχουν δυσμενείς επιπτώσεις στο οικοσύστημα, στον τουρισμό, στην αναψυχή και στην υγεία των κατοίκων, και θα παρουσιάζει τα αποτελέσματα στο χρήστη του DSS. Η προσομοίωση αφορά το κάθε μέτρο χωριστά και τους διάφορους συνδυασμούς μέτρων. Ενδεικτικά, αναφέρονται τα ακόλουθα μέτρα: 1) Η αποκατάσταση επικοινωνίας πηγών Σαντινίκου και Αμφιθέας με τη λίμνη Παμβώτιδα, 2) Τα έργα ορεινής υδρονομίας (φράγματα συγκράτησης φερτών, έργα δασοκάλυψης κα), 3) Τα έργα πεδινής υδρονομίας (εσω-ποτάμιοι αναβαθμοί, δεξαμενές καθίζησης κα), 4) Τα έργα παρόχθιας ζώνης (διαχείριση καλαμιώνων, κατασκευή Τεχνητών Υδροβιότοπων για την επεξεργασία -απομάκρυνση ρυπαντικού φορτίου-της επιφανειακής απορροής κα) , 5) Την πιλοτική εφαρμογή δέσμης μέτρων βελτίωσης των ευτροφικών συνθηκών εντός της Λίμνης.</t>
  </si>
  <si>
    <t>Δημιουργία ενυδρείου</t>
  </si>
  <si>
    <t xml:space="preserve">Δημιουργία aquarium με επιλεγμένα είδη ψαριών που απαντώνται στη λίμνη με σκοπό την ευαισθητοποίηση επισκεπτών και κατοίκων για την ανάγκη διατήρησης κατάλληλων συνθηκών διαβίωσης των ψαριών στη λίμνη. Η δράση είναι απαραίτητη για την περιβαλλοντική ευαισθητοποίηση του κοινού και την αποδοχή των μέτρων διαχείρισης και προστασίας από το Φ.Δ. </t>
  </si>
  <si>
    <t>32600ha</t>
  </si>
  <si>
    <t>Φορέας Διαχείρισης Λίμνης Παμβώτιδας</t>
  </si>
  <si>
    <t>Από το 2015 υπάρχει με θέμα «Μελέτη Αποκατάστασης της Λίμνης Παμβώτιδας» με στόχο να αντιμετωπισθούν τα μεγάλα περιβαλλοντικά προβλήματα που αντιμετωπίζει το διαταραγμένο οικοσύστημα της Λίμνης. Η μελέτη προτείνει έργα και δράσεις: 1. ΕΡΓΑ ΟΡΕΙΝΗΣ ΥΔΡΟΝΟΜΙΑΣ 2. ΕΡΓΑ ΠΕΔΙΝΗΣ ΥΔΡΟΝΟΜΙΑΣ 3. ΕΡΓΑ ΠΑΡΟΧΘΙΑΣ ΖΩΝΗΣ - ΜΕΛΕΤΗ ΔΙΑΧΕΙΡΙΣΗΣ ΚΑΛΑΜΙΩΝΩΝ 4. ΠΙΛΟΤΙΚΗ ΕΦΑΡΜΟΓΗ ΔΕΣΜΗΣ ΜΕΤΡΩΝ ΒΕΛΤΙΩΣΗΣ ΕΥΤΡΟΦΙΚΩΝ ΣΥΝΘΗΚΩΝ ΕΝΤΟΣ ΤΗΣ ΛΙΜΝΗΣ (ΤΕΧΝΙΚΗ ΑΔΡΑΝΟΠΟΙΗΣΗΣ ΠΥΘΜΕΝΙΚΟΥ ΙΖΗΜΑΤΟΣ - ΤΕΧΝΙΚΗ ΥΠΟΛΙΜΝΙΑΣ ΟΞΥΓΟΝΩΣΗΣ ΜΕ ΑΝΑΚΥΚΛΟΦΟΡΙΑ - ΠΑΡΑΚΟΛΟΥΘΗΣΗ ΠΟΙΟΤΗΤΑΣ ΥΔΑΤΩΝ ΛΙΜΝΗΣ ΚΑΙ ΠΙΛΟΤΙΚΩΝ ΔΡΑΣΕΩΝ. Για τα έργα «ΠΑΡΟΧΘΙΑΣ ΖΩΝΗΣ - ΜΕΛΕΤΗ ΔΙΑΧΕΙΡΙΣΗΣ ΚΑΛΑΜΙΩΝΩΝ» και «ΠΙΛΟΤΙΚΗ ΕΦΑΡΜΟΓΗ ΔΕΣΜΗΣ ΜΕΤΡΩΝ ΒΕΛΤΙΩΣΗΣ ΕΥΤΡΟΦΙΚΩΝ ΣΥΝΘΗΚΩΝ ΕΝΤΟΣ ΤΗΣ ΛΙΜΝΗΣ»  ως φορέα υλοποίησης των έργων προτείνεται Ο Φορέας Διαχείρισης Λίμνης Παμβώτιδας. Ω εκ τούτου καθίσταται αναγκαίο  ο Φ.Δ. να αποκτήσει τις απαραίτητες υποδομές  και εξοπλισμό έτσι ώστε να μπορεί να υλοποιήσει τα προτεινόμενα έργα σε συνεργασία με το Δήμο Ιωαννιτών και την Περιφέρεια Ηπείρου. Οι υποδομές και ο εξοπλισμός που θα αποκτήσει ο Φ.Δ. θα κάνουν οικονομικότερες και καλύτερα διαχειρίσιμες (χρονικά και τεχνικά)  τις προτεινόμενες παρεμβάσεις ενώ θα δοθεί η δυνατότητα στο Φ.Δ. να αποκτήσει ίσως και ίδιους πόρους από την χρήση των υποδομών/ εξοπλισμού του από τεχνικές εταιρείες που θα αναλάβουν τα κατασκευαστικά/ διαχειριστικά έργα εντός και πέριξ της λίμνης.</t>
  </si>
  <si>
    <t>Μελέτη Αποκατάστασης  οικοσυστήματος Λίμνης Παμβώτιδας, ENVIROPLAN A.E.</t>
  </si>
  <si>
    <t xml:space="preserve"> Για τα έργα «ΠΑΡΟΧΘΙΑΣ ΖΩΝΗΣ - ΜΕΛΕΤΗ ΔΙΑΧΕΙΡΙΣΗΣ ΚΑΛΑΜΙΩΝΩΝ» και «ΠΙΛΟΤΙΚΗ ΕΦΑΡΜΟΓΗ ΔΕΣΜΗΣ ΜΕΤΡΩΝ ΒΕΛΤΙΩΣΗΣ ΕΥΤΡΟΦΙΚΩΝ ΣΥΝΘΗΚΩΝ ΕΝΤΟΣ ΤΗΣ ΛΙΜΝΗΣ»  ως φορέα υλοποίησης των έργων προτείνεται από την "Μελέτη Αποκατάστασης  οικοσυστήματος Λίμνης Παμβώτιδας", ο Φορέας Διαχείρισης Λίμνης Παμβώτιδας. Ω εκ τούτου καθίσταται αναγκαίο  ο Φ.Δ. να αποκτήσει τις απαραίτητες υποδομές  και εξοπλισμό έτσι ώστε να μπορεί να υλοποιήσει τα προτεινόμενα έργα σε συνεργασία με το Δήμο Ιωαννιτών και την Περιφέρεια Ηπείρου. Οι υποδομές και ο εξοπλισμός που θα αποκτήσει ο Φ.Δ. θα κάνουν οικονομικότερες και καλύτερα διαχειρίσιμες (χρονικά και τεχνικά)  τις προτεινόμενες παρεμβάσεις ενώ θα δοθεί η δυνατότητα στο Φ.Δ. να αποκτήσει ίσως και ίδιους πόρους από την χρήση των υποδομών/ εξοπλισμού του από τεχνικές εταιρείες που θα αναλάβουν τα κατασκευαστικά/ διαχειριστικά έργα εντός και πέριξ της λίμνης.</t>
  </si>
  <si>
    <t xml:space="preserve">Δημιουργία χώρων με μικρές υδατοσυλλογές: </t>
  </si>
  <si>
    <t>Δημιουργία χώρων με μικρές υδατοσυλλογές (λιμνούλες), οι οποίες, αφού εγκατασταθούν σε αυτές με τεχνητό ή φυσικό τρόπο αποικίες αμφιβίων ειδών της περιοχής, θα είναι ελεγχόμενα επισκέψιμες στο κοινό.</t>
  </si>
  <si>
    <t>Διατήρηση φυτοφρακτών με τη δυνατότητα σήμανσης των προϊόντων τους των συνεργαζόμενων ατόμων</t>
  </si>
  <si>
    <t>Διατήρηση φυτοφρακτών. που αποτελούν καταφύγιο για  πολλά είδη ερπετών, πτηνών και θηλαστικών.  Η δράση είναι απαραίτητη διότι εκεί βρίσκουν καταφύγιο διάφορα είδη ερπετών, όπως η μεσογειακή χελώνα, το σπιτόφιδο και ο λαφίτης. Επίσης οι περιοχές αυτές συνεισφέρουν στην εξασφάλιση καταφυγίου και τροφής για πολλά είδη πτηνών και μικροθηλαστικών. Θα πρέπει να καθορισθεί βάση μελέτης πως πρέπει να διατηρούνται οι φυτοφράχτες.</t>
  </si>
  <si>
    <t>Διατήρηση μεγάλων και ώριμων δέντρων, που αποτελούν καταφύγιο για είδη πανίδας</t>
  </si>
  <si>
    <t>Διατήρηση μεγάλων και ώριμων δέντρων που αποτελούν καταφύγιο για πολλά είδη πανίδας, όπως μικροθηλαστικά (Glis glis κ.ά) και ιδιαίτερα νυχτερίδες, στις οποίες και ανήκουν αρκετά από τα επιλεγμένα είδη. Απαιτείται ενημέρωση του κοινού και των αρμόδιων υπηρεσιών (Δασαρχείο, Γεωργικές υπηρεσίες υπεύθυνες για αναδασμούς κά). Έκδοση εντύπου, διοργάνωση ημερίδας κά. Η δράση είναι απαραίτητη για τη διατήρηση ορισμένων ειδών πανίδας.</t>
  </si>
  <si>
    <t>Αποχωματώσεις</t>
  </si>
  <si>
    <t>Διαδικασία αποχωματώσεων (ξεμπαζώματος) παράνομων επιχωματώσεων (μπαζώματα) παραλίμνιων εκτάσεων περιμετρικά της λίμνης. Η δράση είναι απαραίτητη για την αποκατάσταση των παραλίμνιων εκτάσεων, των υγρόφιλων λιβαδιών και της παρόχθιας βλάστησης.</t>
  </si>
  <si>
    <t>Ανταλλαγή σημαντικών οικολογικά  παραλίμνιων εκτάσεων</t>
  </si>
  <si>
    <t>Ανταλλαγή σημαντικά οικολογικών παραλίμνιων εκτάσεων με νέες γαίες, εφόσον είναι νόμιμες ιδιοκτησίες προς διευκόλυνση της διαχείρισης των παραλίμνιων εκτάσεων. Η δράση είναι απαραίτητη για την αποκατάσταση των παραλίμνιων εκτάσεων.</t>
  </si>
  <si>
    <t xml:space="preserve">Διαχειριστικές Δράσεις σε υγροτοπικές και υγρολιβαδικές περιοχές για την προστασία ενδημικών και σπάνιων είδών </t>
  </si>
  <si>
    <t xml:space="preserve">Κύριος σκοπός του μέτρου είναι η εφαρμογή διαχειριστικών δράσεων σε υγροτοπικές και υρολιβαδικές εκτάσεις, απαραίτητων για την προστασία ενδημικών και σπάνιων είδών όπως η ακρίδα της ηπείρου (Chorthippus lacustris), ηπειρώτικος βάτραχος (Pelophylax epeiroticus), καραβίδα της ηπείρου (Astacus epeiroticus), Μακεδονικού τρίτωνα, (Triturus macedonicus), της Κιτρινομπομπίνας (Bombina variegata) και της Βαλτοχελώνας (Emys orbicularis) κ.α. Εντός του λεκανοπεδίου Ιωαννίνων, πέραν της Λίμνης Παμβώτιδας υπάρχουν δεκάδες μικροί μόνιμοι και εποχιακοί υγρότοποι, υγρολιβαδικές εκτάσεις οι οποίοι συμβάλουν σημαντικά στην αυξημένη βιοποικιλότητα της περιοχής, συντηρώντας μεγάλο αριθμό ειδών (ασπόνδυλα, αμφίβια, ερπετά, ψάρια, πουλιά και μικροθηλαστικά). Στο πλαίσιο του μέτρου προτείνεται η αποκατάσταση ενδιαιτημάτων, η μείωση της εισερχόμενης ρύπανσης - απομάκρυσνη στερεών απορριμμάτων, απομάκρυνση ξενικών ειδών, αποκατάσταση μορφολογίας εδάφους, ρύθμιση των χρήσεων και παροχή αντισταθμιστικών μέτρων για τους χρήστες των περιοχών.   </t>
  </si>
  <si>
    <t>Επαναδημιουργία τμήματος της λίμνης Λαψίστας</t>
  </si>
  <si>
    <t>Επαναδημιουργία της λίμνης Λαψίστας, τουλάχιστον τμηματικά, κατόπιν ανταλλαγής εκτάσεων με νέες γαίες και σύνδεση της λίμνης των Ιωαννίνων με τη Λαψίστα, έπειτα από ειδική μελέτη. Η επαναδημιουργία εκτάσεων ρηχών νερών στην περιοχή της πρώην Λαψίστας, και η επαναδημιουργία συστήματος τεχνητών λιμνών θα έχουν διπλό όφελος, τόσο στην απεξάρτηση της λίμνης από τον αρδευτικό της χαρακτήρα μέσω της χρήσης τους ως αποταμιευτήρες νερού, όσο και στη διατήρηση της βιοποικιλότητας με τη δημιουργία νέων χώρων τροφοληψίας και φωλεοποίησης ειδών πανίδας.</t>
  </si>
  <si>
    <t xml:space="preserve">Λειτουργία της Επιτροπής Διαχείρισης Υγροτόπου του Φορέα Διαχείρισης Εθνικού Πάρκου Πρεσπών (ΦΔΕΠαΠ) με τη συμμετοχή όλων των ενδιαφερόμενων ομάδων </t>
  </si>
  <si>
    <t>Η ΕΔΥ συνεδριάζει στο πλαίσιο λειτουργίας του ΦΔΕΠαΠ, χωρίς επιπλέον κόστος</t>
  </si>
  <si>
    <t>ΦΔΕΠαΠ, ΕΠΠ</t>
  </si>
  <si>
    <t>Η Επιτροπή Διαχείρισης Υγροτόπου (ΕΔΥ) είναι συμβουλευτική στο ΔΣ του ΦΔΕΠαΠ επιτροπή στην οποία συμμετέχουν εκπρόσωποι του: α.  Υπουργείου Περιβάλλοντος, β. της Διεύθυνσης Υδάτων και της γ. Διεύθυνσης Περιβάλλοντος Τμήμα Περιβαλλοντικού Σχεδιασμού της Αποκεντρωμένης Περιφερειακής Διοίκησης, δ. του Δήμου Πρεσπών, του ΤΟΕΒ Πρεσπών, των συλλόγων κτηνοτρόφων, των συλλόγων αλιέων και η Εταιρία Προστασίας Πρεσπών. Στόχος της ΕΔΥ είναι να συζητά και να εισηγείται στο ΔΣ του Φορέα για ζητήματα που σχετίζονται με την πολύπλευρη διαχείριση των λιμνών με έμφαση στη Μικρή Πρέσπα, λαμβάνοντας υπόψη τόσο την ανάπτυξη των παραγωγικών δραστηριοτήτων μέσα και γύρω από τον υγρότοπο όσο και τη διατήρηση της καλής οικολογικής του κατάστασης. Τέτοιου είδους διαδικασίες απαιτούν μελέτη των θεμάτων από τους συμμετέχοντες, ολοκληρωμένη προσέγγιση και διάλογο, με στόχο τη διαμόρφωση κοινών θέσεων. Η ΕΔΥ συνέρχεται μία φορά ετησίως με σκοπό να αξιολογήσει τις δράσεις διαχείρισης που εφαρμόστηκαν τη προηγούμενη υδρολογική περίοδο και να προγραμματίσει τις δράσεις διαχείρισης του νέου έτους.</t>
  </si>
  <si>
    <t>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 Ετήσιες αναφορές και πρακτικά συνεδριάσεων της Επιτροπής Διαχείρισης Υγροτόπου.</t>
  </si>
  <si>
    <t>Περιγραφή και χαρτογράφηση της δασικής βλάστησης του παραλίμνιου δάσους της Μεγάλης Πρέσπας και διατύπωση προτάσεων διαχείρισης και ανάδειξης</t>
  </si>
  <si>
    <t xml:space="preserve">Το παραλίμνιο δάσος της Μεγάλης Πρέσπας αποτελεί σημαντικό καταφύγιο και τόπο διαβίωσης για σημαντικά είδη χλωρίδας και πανίδας, ενώ αποτελεί φυσικό διάδρομο για τις μετακινήσεις των θηλαστικών μεταξύ του ανατολικού και δυτικού τομέα του Εθνικού Πάρκου Πρεσπών. Το παραλίμνιο δάσος φιλοξενεί μικρές συστάδες σημύδας (Betula pendula), αποτελώντας το νοτιότερο σημείο εξάπλωσης του είδους στα Βαλκάνια και το μοναδικό μαζί με το δάσος της Ροδόπης σημείο στην Ελλάδα που απαντάται το είδος. Η μελέτη θα περιγράψει και χαρτογραφήσει τη δασική βλάστηση, καθώς και τους κινδύνους που την απειλούν, ενώ θα διατυπώσει κατάλληλες προτάσεις διαχείρισης και ανάδειξης
</t>
  </si>
  <si>
    <t>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 Βραχνάκης, Μ., Φωτιάδης, Γ., Καζόγλου, Ι. 2011. Τύποι Οικοτόπων Εθνικού Πάρκου Πρεσπών, Αναγνώριση – Καταγραφή 2011. Εταιρία Προστασίας Πρεσπών – ΤΕΙ Λάρισας, 104 σελ. + Παραρτήματα.</t>
  </si>
  <si>
    <t>Βυθομέτρηση της λίμνης Μικρή Πρέσπα</t>
  </si>
  <si>
    <t>Η βυθομέτρηση της Μικρής Πρέσπας αποτελεί πολύτιμο εργαλείο για τη  διαχείριση της. Θα συμβάλλει στον ακριβέστερο υπολογισμό του υδατικού ισοζυγίου της λίμνης και συνεπώς στην ορθότερη διαχείριση των νερών της με στόχο την διατήρηση των πολύτιμων ενδιαιτημάτων αναπαραγωγής και τροφοληψίας των ειδών ορνιθοπανίδας και ιχθυοπανίδας του Εθνικού Πάρκου.</t>
  </si>
  <si>
    <t>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t>
  </si>
  <si>
    <t>Aξιολόγηση της κατάστασης διατήρησης των παρόχθιων δασικών συστάδων σε όλα τα ρέματα του Εθνικού Πάρκου Πρεσπών, με έμφαση στους τύπους οικοτόπων 91Ε0 και 92Α0</t>
  </si>
  <si>
    <t>Το μέτρο περιλαμβάνει: α) Σύνταξη έκθεσης αξιολόγησης της κατάστασης διατήρησης των παρόχθιων συστάδων σε όλα τα ρέματα του Εθνικού Πάρκου Πρεσπών και εντοπισμός θέσεων όπου θα μπορούσε να γίνει επανεγκατάσταση και ανάδειξη των «αξιών» της παρόχθιας δασικής βλάστησης καθώς και υπόδειξη των κατάλληλων μεθόδων αποκατάστασης και β) Εκπόνηση μελέτης αποκατάστασης σε όλο το μήκος του ποταμού του Αγίου Γερμανού. Σκοπός του μέτρου είναι εκτίμηση της κατάστασης διατήρησης παρόχθιων συστάδων σε όλα τα ρέματα του Εθνικού Πάρκου Πρεσπών, ώστε να είναι δυνατός ο σχεδιασμός της διαχείρισής και αποκατάστασης τους.</t>
  </si>
  <si>
    <t>Ειδική μελέτη διαχείρισης ειδών που σχετίζονται με τις ανθρώπινες δραστηριότητες</t>
  </si>
  <si>
    <t xml:space="preserve">Στόχος της μελέτης είναι α) Η απόκτηση πλήρους και σαφούς εικόνας για την κατάσταση των πληθυσμών των θηραμάτων, το πλαίσιο διαχείρισης τους και η διατύπωση συγκεκριμένων διατάξεων ρύθμισης της θήρας εντός του Εθνικού Πάρκου, β) η εκτίμηση των ζημιών που προκαλούνται από είδη πανίδας στην κτηνοτροφία και γεωργία και η διατύπωση κατάλληλων μέτρων αντιμετώπισης του προβλήματος και γ) ο σαφής καθορισμός του πλαισίου συλλογής φαρμακευτικών φυτών εντός του Εθνικού Πάρκου.   </t>
  </si>
  <si>
    <t>Μελέτη για αναγωγικές καλλιεργητικές υλοτομίες με στόχο τη βελτίωση των ενδιαιτημάτων της δασόκοτας (Bonasia bonasia) στο Εθνικό Πάρκο Πρεσπών</t>
  </si>
  <si>
    <t>Η μελέτη αφορά στη διενέργεια αναγωγικών καλλιεργητικών υλοτομιών με στόχο να ευνοηθεί η δημιουργία ώριμου δάσους οξυάς και δρυός, το οποίο αποτελεί το επιθυμητό ενδιαίτημα για τη δασόκοτα (Bonasia bonasia). Η δασόκοτα (είδος του Παραρτήματος Ι της Οδηγίας 2009/147) διατηρεί μικρό μόνιμο πληθυσμό στο Εθνικό Πάρκο Πρεσπών, το οποίο αποτελεί ένα από τα ελάχιστα καταφύγια του είδους στην Ελλάδα.</t>
  </si>
  <si>
    <t>Μελέτη ιχθυοπανίδας και Ειδικό Σχέδιο Δράσης για τη διαχείριση των ενδημικών/απειλούμενων/ξενικών ειδών ψαριών των λιμνών Μικρή και Μεγάλη Πρέσπα</t>
  </si>
  <si>
    <t>Οι λίμνες Μικρή και Μεγάλη Πρέσπα φιλοξενούν 8 ενδημικά είδη ψαριών, εκ των οποίων τα 7 χαρακτηρίζονται απειλούμενα σε εθνικό επίπεδο. Παράλληλα, στις λίμνες έχουν εισαχθεί τις τελευταίες δεκαετίες, εγκαθιδρύοντας πληθυσμούς 5 κυρίως είδη, οι επιπτώσεις των οποίων στους πληθυσμούς των ενδημικών ειδών δεν έχουν διερευνηθεί επαρκώς. Η μελέτη θα περιλαμβάνει εκτίμηση του πληθυσμού όλων των ειδών των ψαριών και καταγραφή των οικολογικών τους απαιτήσεων. Επιπλέον θα γίνει καταγραφή των πιέσεων και απειλών της ιχθυοπανίδας, με έμφαση στις επιπτώσεις των ξενικών ειδών. Το ΕΙδικό Σχέδιο Δράσης θα προτείνει μέτρα για την διατήρηση των πληθυσμών των ενδημικών ειδών, παράλληλα με τρόπους  βιώσιμης διαχείρισης των αλιευτικών αποθεμάτων.</t>
  </si>
  <si>
    <t>Κουτσερή, Ε. 2012. Ιχθυοπανίδα και βιώσιμη αλιεία στις Πρέσπες. Εταιρία Προστασίας Πρεσπών. Πρόγραμμα LIFE09 INF/GR/319 - 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t>
  </si>
  <si>
    <t>Παρακολούθηση των ειδών χλωρίδας και πανίδας και των τύπων οικοτόπων κοινοτικού ενδιαφέροντος στο Εθνικό Πάρκο Πρεσπών</t>
  </si>
  <si>
    <t>Συμβατική υποχρέωση της Ελλάδας και όλων των χωρών κρατών-μελών της Ευρωπαϊκής Ένωσης είναι η υποβολή, κάθε 6 έτη, έκθεσης για την κατάσταση διατήρησης των τύπων οικοτόπων και των ειδών. Σκοπός του Έργου είναι η παρακολούθηση του βαθμού διατήρησης των τύπων οικοτόπων και ειδών κοινοτικού ενδιαφέροντος με σκοπό τον εντοπισμό πιθανών προβλημάτων που προκύπτουν και η λήψη μέτρων για την αντιμετώπισή τους. Στις εκθέσεις αυτές βασίζονται και τα διαχειριστικά μέτρα που πρέπει να ληφθούν.</t>
  </si>
  <si>
    <t>Κατασκευή υποδομών παρατήρησης πουλιών στο Εθνικό Πάρκο Πρεσπών</t>
  </si>
  <si>
    <t>Σήμερα υπάρχουν εγκατεστημένα παρατηρητήρια πουλιών σε διάφορες θέσεις του Εθνικού Πάρκου, τα οποία είναι ακατάλληλα λόγω φθορών και μη επισκέψιμα. Για τον λόγο αυτό είναι απαραίτητη η δημιουργία νέων εγκαταστάσεων σε τοποθεσίες, στις οποίες ο επισκέπτης θα μπορεί να απολαύσει τη μοναδική ορνιθοπανίδα των Πρεσπών χωρίς να προκαλεί όχληση στους πληθυσμούς των πουλιών.</t>
  </si>
  <si>
    <t>Μελέτη για τους παράγοντες που επηρεάζουν την αναγέννηση του Juniperus exelsa</t>
  </si>
  <si>
    <t>Ο δασικός τύπος οικοτόπου *9562 Ελληνικά Δάση Αρκεύθου αποτελεί τύπο οικοτόπου προτεραιότητας στην Οδηγία 92/43 και ένα από τα προβλήματα που έχουν διαπιστωθεί είναι η μειωμένη αναγέννηση του είδους Juniperus exelsa. Oι προσπάθειες που έχουν γίνει για την αποτελεσματική γονιμοποίηση των σπόρων του Juniperus exelsa και τη συντήρηση των φυταρίων αντιμετώπισαν αρκετές δυσκολίες που σχετίζονταν κυρίως με την αναπαραγωγική επιτυχία του είδους. Η απουσία γενετικών δεδομένων για το είδος, είναι ακόμη ένας λόγος που αποτελεί πρόκληση για την αποτελεσματική προσέγγιση του θέματος. Απαιτούνται λοιπόν στοχευμένες γενετικές και οικολογικές μελέτες, οι οποίες θα διαλευκάνουν τους λόγους της μη αποτελεσματικής αναγέννησης του είδους και θα παρέχουν προτάσεις για μελλοντικές δράσεις.</t>
  </si>
  <si>
    <t>Κουτσερή, Ι. 2018. Ελληνικά Δάση Αρκεύθου στο Εθνικό Πάρκο Πρεσπών, LIFE JunEx: Σχέδιο Βιωσιμότητας (After-LIFE Conservation Plan). Εταιρία Προστασίας Πρεσπών - Κακούρος Π. 2017. Έκθεση παρακολούθησης των αποτελεσμάτων της αποκατάστασης της υψηλής άρκευθου (Juniperus excelsa Bieb.) στην περιοχή των Πρεσπών. Ελληνικό Κέντρο Βιοτόπων-Υγροτόπων. Θέρμη. 15 σελ. &amp; Παράρτημα. - Φωτιάδης Γ. 2017. Πρόγραμμα Παρακολούθησης των Δράσεων Αποκατάστασης των Ελληνικών Δασών Αρκεύθου στην Πρέσπα – Τελική Έκθεση. Εταιρεία Προστασίας Πρεσπών (ΕΠΠ), Ινστιτούτο Δασικών Ερευνών. 24 σελ.</t>
  </si>
  <si>
    <t>Δράσεις περιβαλλοντικής ευαισθητοποίησης στο Εθνικό Πάρκο Πρεσπών</t>
  </si>
  <si>
    <t>Δράσεις περιβαλλοντικής εκπαίδευσης στο Εθνικό Πάρκο Πρεσπών</t>
  </si>
  <si>
    <t>Μελέτες για την κατάσταση διατήρησης επιλεγμένων ειδών προτεραιότητας των Οδηγιών 92/43 και 2009/147 στο Εθνικό Πάρκο Πρεσπών</t>
  </si>
  <si>
    <t>Υπάρχουν σημαντικά κενά γνώσης σχετικά με την κατάσταση διατήρησης ορισμένων ειδών προτεραιότητας των Οδηγιών 92/43 και 2009/147 στο Εθνικό Πάρκο Πρεσπών, που σχετίζονται με το μέγεθος και την τάση των πληθυσμών τους, την κατανομή τους και τις πιέσεις που αντιμετωπίζουν. Οι μελέτες αυτές θα συμβάλλουν στην αύξηση της γνώσης για τα είδη αυτά, προκειμένου να ενσωματωθούν τα κατάλληλα μέτρα διατήρησης στον σχεδιασμό του ΦΔΕΠαΠ</t>
  </si>
  <si>
    <t>Λειτουργια διασυνοριακών ομάδων εργασίας και επιτροπών για την διαχείριση της λεκάνης Πρεσπών</t>
  </si>
  <si>
    <t>Εδώ και δυο δεκαετίες έχει λειτουργήσει με πρωτοβουλία των τοπικών φορέων άτυπο σύστημα διασυνοριακών θεσμών διαλόγου και συνεργασίας στο Πάρκο Πρεσπών με σημαντικά αποτελέσματα. Όμως η Συμφωνία του 2010 μεταξύ των 3 παρόχθιων χωρών και της ΕΕ που κυρώθηκε από τη Βουλή των Ελλήνων το 2017 δεν έχει τεθεί ακόμα σε ισχύ διότι εκκρεμεί η αποστολή σχετικής ρηματικής διακοίνωσης από την Αλβανία προς τα υπόλοιπα Μέρη της Συμφωνίας. Παρά ταύτα η υπογραφή και κύρωση δημιουργεί ήδη σειρά υποχρεώσεων στα Μέρη της Συμφωνίας να υπηρετήσουν το πνεύμα της και να οργανώσουν τη θεσμική διασυνοριακή συνεργασία στη λεκάνη των Πρεσπών. Το Πράσινο Ταμείο έχει ήδη δεσμεύσει πόρους για να χρηματοδοτήσει τη φιλοξενία της Γραμματείας του Πάρκου Πρεσπών από τον Φορέα Διαχείρισης Εθνικού Πάρκου Πρεσπών, σύμφωνα με τις προβλέψεις της Συμφωνίας, όταν αυτή τεθεί σε ισχύ. Εντωμεταξύ είναι σκόπιμο να οργανωθούν συναντήσεις και συζητήσεις προετοιμασίας εφαρμογής της Συμφωνίας. Οι πιο επείγουσες και σημαντικές είναι αυτές που αφορούν τη συνεργασία για την συντονισμένη διαχείριση του νερού σε επίπεδο λεκάνης απορροής μέσω της ομάδας εργασίας για τη διαχείριση των υδάτων, η οποία προβλέπεται να αποτελέσει συμβουλευτικό όργανο της ευρύτερης επιτροπής διαχείρισης του Πάρκου Πρεσπών, η οποία επίσης είναι σκόπιμο να οργανώσει άτυπες προπαρασκευαστικές συναντήσεις.</t>
  </si>
  <si>
    <t xml:space="preserve">Διεθνής Συμφωνία του 2010 για την προστασία και ασειφόρο ανάπτυξη της περιοχής του Πάρκου Πρεσπών (ΦΕΚ  Α' 19, 20/02/2017) </t>
  </si>
  <si>
    <t>Μελέτη για τις οικολογικές απαιτήσεις και την εκτίμηση των απειλών της ενδημικής πέστροφας Πρεσπών (Salmo peristericus)</t>
  </si>
  <si>
    <t xml:space="preserve">Η πέστροφα των Πρεσπών (Salmo peristericus) αποτελεί ενδημικό είδος της λεκάνης των Πρεσπών, ενώ έχει χαρακτηριστεί ως «Κινδυνεύον» στον παγκόσμιο κατάλογο απειλούμενων ειδών της IUCN. Για την αποτελεσματική προστασία του είδους και τον σχεδιασμό και εφαρμογή των κατάλληλων διαχειριστικών μέτρων είναι απαραίτητο να διερευνηθούν σε λεπτομέρεια οι οικολογικές απαιτήσεις του είδους, όπως η χρήση και διαθεσιμότητα του ενδιαιτήματος ωοτοκίας και διατροφής, η αφθονία τροφής, οι μετακινήσεις, καθώς και να εκτιμηθούν οι απειλές που αντιμετωπίζει (π.χ. κατακερματισμός ενδιαιτήματος, παράνομη αλιεία). </t>
  </si>
  <si>
    <t>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 Crivelli, A. J., Κουτσερή, Ε. &amp; S. Petkovski, 2008. Η πέστροφα των Πρεσπών, Salmo peristericus, Karaman 1938: Σχέδιο Δράσης για ένα απειλούμενο είδος, Άγιος Γερμανός.,</t>
  </si>
  <si>
    <r>
      <t>Εκτίμηση οικολογικών παραμέτρων με διαρκή καταγραφή ροών CO</t>
    </r>
    <r>
      <rPr>
        <vertAlign val="subscript"/>
        <sz val="10"/>
        <color rgb="FF000000"/>
        <rFont val="Trebuchet MS"/>
        <family val="2"/>
        <charset val="161"/>
      </rPr>
      <t xml:space="preserve">2 </t>
    </r>
    <r>
      <rPr>
        <sz val="10"/>
        <color rgb="FF000000"/>
        <rFont val="Trebuchet MS"/>
        <family val="2"/>
      </rPr>
      <t>– H</t>
    </r>
    <r>
      <rPr>
        <vertAlign val="subscript"/>
        <sz val="10"/>
        <color rgb="FF000000"/>
        <rFont val="Trebuchet MS"/>
        <family val="2"/>
        <charset val="161"/>
      </rPr>
      <t>2</t>
    </r>
    <r>
      <rPr>
        <sz val="10"/>
        <color rgb="FF000000"/>
        <rFont val="Trebuchet MS"/>
        <family val="2"/>
      </rPr>
      <t>O μεταξύ της ατμόσφαιρας και του οικοσυστήματος στο Εθνικό Πάρκο Πρεσπών</t>
    </r>
  </si>
  <si>
    <r>
      <t>Η διαρκής καταγραφή ροών CO</t>
    </r>
    <r>
      <rPr>
        <vertAlign val="subscript"/>
        <sz val="10"/>
        <color rgb="FF000000"/>
        <rFont val="Trebuchet MS"/>
        <family val="2"/>
        <charset val="161"/>
      </rPr>
      <t>2</t>
    </r>
    <r>
      <rPr>
        <sz val="10"/>
        <color rgb="FF000000"/>
        <rFont val="Trebuchet MS"/>
        <family val="2"/>
      </rPr>
      <t xml:space="preserve"> – H</t>
    </r>
    <r>
      <rPr>
        <vertAlign val="subscript"/>
        <sz val="10"/>
        <color rgb="FF000000"/>
        <rFont val="Trebuchet MS"/>
        <family val="2"/>
        <charset val="161"/>
      </rPr>
      <t>2</t>
    </r>
    <r>
      <rPr>
        <sz val="10"/>
        <color rgb="FF000000"/>
        <rFont val="Trebuchet MS"/>
        <family val="2"/>
      </rPr>
      <t>O μεταξύ της ατμόσφαιρας και του οικοσυστήματος με τη βοήθεια εγκατάστασης eddy flux tower επιτρέπει την εκτίμηση πληθώρας παραμέτρων, όπως: (α) της παραγωγικότητας οικοσυστήματος, (β) της μεταβολής των απορροφήσεων CO</t>
    </r>
    <r>
      <rPr>
        <vertAlign val="subscript"/>
        <sz val="10"/>
        <color rgb="FF000000"/>
        <rFont val="Trebuchet MS"/>
        <family val="2"/>
        <charset val="161"/>
      </rPr>
      <t>2</t>
    </r>
    <r>
      <rPr>
        <sz val="10"/>
        <color rgb="FF000000"/>
        <rFont val="Trebuchet MS"/>
        <family val="2"/>
      </rPr>
      <t xml:space="preserve"> από το οικοσύστημα (συμβολή στην άμβλυνση της κλιματικής αλλαγής), (γ) της αποδοτικότητας του οικοσυστήματος υπό συνθήκες περιβαλλοντικών καταπονήσεων (π.χ. ξηρασίας), (δ) της εκτίμησης ατμοσφαιρικής ρύπανσης, (ε) της επίδρασης ευτροφισμού σε υδάτινα οικοσυστήματα. Επίσης, τυχόν αλλαγές στη διαχείριση (π.χ. αραιώσεις), στην ανθρωπογενή δραστηριότητα (π.χ. βόσκηση, τουριστικές δραστηριότητες) εντός των μελετούμενων οικοσυστημάτων αποτυπώνονται σαφώς στις ροές που καταγράφονται.</t>
    </r>
  </si>
  <si>
    <t>Baldocchi D. 2014. Measuring fluxes of trace gases and energy between ecosystems and the atmosphere – the state and future of the eddy covariance method. Global Change Biology 20: 3600–3609. - Burba, G. 2013. Eddy Covariance Method for Scientific, Industrial, Agricultural and Regulatory Applications: A Field Book on Measuring Ecosystem Gas Exchange and Areal Emission Rates. Li-Cor Biosciences, Lincoln. ISBN 978-0-615-76827-4. - COST Action ES0804 2012 Advancing the Integrated Monitoring of Trace Gas Exchange between Biosphere and Atmosphere: Monitoring progress report pp 20.</t>
  </si>
  <si>
    <t>Εγκατάσταση δικτύου λήψης φυτικών δειγμάτων και δειγμάτων κατακρημνισμάτων στο Εθνικό Πάρκο Πρεσπών</t>
  </si>
  <si>
    <r>
      <t xml:space="preserve">Πραγματοποίηση σε τακτά χρονικά διαστήματα συλλογής δειγμάτων (α) κατακρημνισμάτων, με τη βοήθεια ειδικών δειγματοληπτών και (β) τρυπανιδίων από επιλεγμένα δένδρα μεγάλης ηλικίας. Τα δείγματα αυτά θα αναλύονται ως προς την ισοτοπική τους σύσταση στα σταθερά ισότοπα </t>
    </r>
    <r>
      <rPr>
        <vertAlign val="superscript"/>
        <sz val="10"/>
        <color rgb="FF000000"/>
        <rFont val="Trebuchet MS"/>
        <family val="2"/>
        <charset val="161"/>
      </rPr>
      <t>13</t>
    </r>
    <r>
      <rPr>
        <sz val="10"/>
        <color rgb="FF000000"/>
        <rFont val="Trebuchet MS"/>
        <family val="2"/>
      </rPr>
      <t xml:space="preserve">C και </t>
    </r>
    <r>
      <rPr>
        <vertAlign val="superscript"/>
        <sz val="10"/>
        <color rgb="FF000000"/>
        <rFont val="Trebuchet MS"/>
        <family val="2"/>
        <charset val="161"/>
      </rPr>
      <t>18</t>
    </r>
    <r>
      <rPr>
        <sz val="10"/>
        <color rgb="FF000000"/>
        <rFont val="Trebuchet MS"/>
        <family val="2"/>
      </rPr>
      <t>Ο. Με την ανάλυση και μοντελοποίηση των αποτελεσμάτων μπορεί να γίνει ανακατασκευή κλιματικών δεδομένων παρελθόντων χρονικών περιόδων και εκτίμηση της προσαρμογής των δασών στις κλιματικές αλλαγές. Τα αποτελέσματα αυτά δίνουν πολύτιμες πληροφορίες για την ορθή διαχείριση των οικοσυστημάτων υπό το πρίσμα της κλιματικής αλλαγής.</t>
    </r>
  </si>
  <si>
    <t>DeSoto L, Varino F, Andrade JP, Gouveia CM, Campelo F, Trigo RM, Nabais C. 2014. Different growth sensitivity to climate of the conifer Juniperus
thurifera on both sides of the Mediterranean Sea. International Journal of Biometeorology. DOI 10.1007/s00484-014-0811-y. - Barbour M.M. 2007. Stable oxygen isotope composition of plant tissue: A review. Functonal Plant Biology 34: 83-94.
McCarroll D., Loader NJ. 2004. Stable isotopes in tree rings. Quaternary Science Reviews 23: 771–801. - Sarris D, Siegwolf R, Körner C. 2013. Inter- and intra-annual stable carbon and oxygen isotope signals in response to drought in Mediterranean pines. Agricultural and Forest Meteorology 168: 59-68.</t>
  </si>
  <si>
    <t>Μέτρηση του ξυλαποθέματος και της βιομάζας σε επιλεγμένα δασικά οικοσυστήματα του Εθνικού Πάρκου Πρεσπών</t>
  </si>
  <si>
    <t>Πραγματοποίηση μετρήσεων σε επιλεγμένα άτομα με αναγωγή σε επίπεδο συστάδας με τη βοήθεια αλλομετρικών εξισώσεων. Τα δεδομένα αυτά θα χρησιμοποιηθούν τόσο για τη σύνταξη διαχειριστικών μελετών όσο και για τον υπολογισμό της δέσμευσης άνθρακα από τα δάση αυτά. Η κατάρτιση αλλομετρικών εξισώσεων βιομάζας θα επιτρέψει την κατάρτιση εξισώσεων ξυλαποθέματος και λήμματος για τα επιλεγμένα είδη, στοιχεία τα οποία είναι απαραίτητα κατά την εκπόνηση διαχειριστικών μελετών.</t>
  </si>
  <si>
    <t xml:space="preserve">Zianis D., Spyroglou G., Tiakas E. and Radoglou K. 2016. Bayesian and classical models to predict aboveground tree biomass allometry. Forest Science 62(3): 247-259. </t>
  </si>
  <si>
    <t>Σχέδιο δράσης για την διατήρηση σπάνιων φυτικών taxa που απαντούν στην Ελλάδα μόνο στο Εθνικό Πάρκο Πρεσπών</t>
  </si>
  <si>
    <t>Η παρουσία 9 φυτικών taxa στον ελληνικό χώρο περιορίζεται στην περιοχή του Εθνικού Πάρκου Πρεσπών (Παυλίδης 1985, Dimopoulos et al. 2013, Strid et al. 2017, Wagenitz et al. 2018), εκ των οποίων η Aldrovanda vesiculosa L. περιλαμβάνεται στο Παράρτημα ΙΙ της κοινοτικής οδηγίας και έχει χαρακτηριστεί ως Κινδυνεύον σε ευρωπαϊκό επίπεδο από την IUCN (Cross 2012). Σκοπός της δράσης είναι να καταγραφεί η θέση τους, να εκτιμηθεί η πληθυσμιακή τους κατάσταση και να αξιολογηθούν οι κίνδυνοι και οι απειλές που αντιμετωπίζουν. Παράλληλα, προτείνεται η συλλογή σπερμάτων για την κατάθεση τους σε τράπεζες σπερμάτων και γενετικού υλικού. Τέλος,το σχέδιο δράσης θα καταδείξει τις αναγκαίες διαχειριστικές δράσεις που θα εξασφαλίζουν την μακροχρόνια βιωσιμότητα τους.</t>
  </si>
  <si>
    <t>Παυλίδης, Γ. Α. 1985. Γεωβοτανική Μελέτη του Εθνικού Δρυμού των Πρεσπών Φλωρίνης. Μέρος ‘Α: Οικολογία, Χλωρίδα, Φυτογεωγραφία, Βλάστηση. Εργαστήριο Συστηματικής Βοτανικής και φυτογεωγραφίας. Τομέας βοτανικής. 1-308. - Dimopoulos, P., Raus, T., Bergmeier, E., Constantinidis, T., Iatrou, G., Kokkini, S., Strid, A., &amp; Tzanoudakis, D. 2013. Vascular Plants of Greecee: An annotated checklist. - Berlin: Botanischer Garten und Botanisches Museum Berlin-Dahlem; Athens: Hellenic Botanical Society. [Englera 31]. - Strid, A., Bergmeier, E., Sakellarakis, F.-N., Kazoglou, Y., Vrahnakis, M., &amp; Fotiadis, G. 2017. Additions to the flora of the Prespa National Park , Greece. Phytologia Balcanica 23: 207–269. - Wagenitz, G., Bergmeier, E., Gregor, T., Meierott, L., Shuka, L., &amp; Tan, K. 2018. A synopsis of the Centaurea soskae and triniifolia group (Centaurea sect. Acrolophus) in the Prespa area and Northern Pindos. Phytotaxa 348: 77–89.</t>
  </si>
  <si>
    <t>Αξιολόγηση κινδύνου από ξενικά χωροκατακτητικά είδη χλωρίδας στις λίμνες Μικρή &amp; Μεγάλη Πρέσπα με τη δημιουργία σχεδίου διαχείρισης και χαρτογράφησης των ειδών εισβολέων</t>
  </si>
  <si>
    <t>Η εισβολή ξενικών ειδών σε φυσικά οικοσυστήματα χαρακτηρίζεται ως μια από τις σημαντικότερες απειλές για τη βιοποικιλότητα σε παγκόσμιο, αλλά και εθνικό επίπεδο συμφώνα με την Εθνική Στρατηγική για τη βιοποικιλότητα. Τα ξενικά χωροκατακτητικά είδη στις λίμνες Μικρή &amp; Μεγάλη Πρέσπα υποβαθμίζουν τύπους οικοτόπων και είδη χλωρίδας των παρατημάτων της Οδηγίας 92/43 και ενδιαιτήματα ειδών προτεραιότητας της Οδηγίας 2009/147, ενώ η μελλοντική εφαρμογή των προτεινομένων διαχειριστικών μέτρων θα συμβάλει στη μακροπρόθεσμη διατήρηση των ενδημικών ειδών ιχθυοπανίδας που εμφανίζονται στη Μικρή και Μεγάλη Πρέσπα. Τα είδη που θα αποτελέσουν αντικείμενο του σχεδίου δράσης και της χαρτογράφησης είναι τα εξής: Azolla filiculoides, Elodea Canadensis και Lemna minuta.</t>
  </si>
  <si>
    <t>Dimopoulos, P., Raus, T., Bergmeier, E., Constantinidis, T., Iatrou, G., Kokkini, S., Strid, A., &amp; Tzanoudakis, D. 2013. Vascular Plants of Greecee: An annotated checklist. - Berlin: Botanischer Garten und Botanisches Museum Berlin-Dahlem; Athens: Hellenic Botanical Society. [Englera 31]. - Poulis, G. &amp; Zervas, D. 2017. First confirmed record of Elodea canadensis Michx. (Hydrocharitaceae) in Greece. – Hacquetia 16(2): 175-179. - Strid, A., Bergmeier, E., Sakellarakis, F.-N., Kazoglou, Y., Vrahnakis, M., &amp; Fotiadis, G. 2017. Additions to the flora of the Prespa National Park , Greece. Phytologia Balcanica 23: 207–269. - 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 σελ. + Παραρτήματα. - Παυλίδης, Γ. Α. 1985. Γεωβοτανική Μελέτη του Εθνικού Δρυμού των Πρεσπών Φλωρίνης. Μέρος ‘Α: Οικολογία, Χλωρίδα, Φυτογεωγραφία, Βλάστηση. Εργαστήριο Συστηματικής Βοτανικής και φυτογεωγραφίας. Τομέας βοτανικής. 1-308 σελ</t>
  </si>
  <si>
    <t>Μελέτη για τις οικολογικές λειτουργίες των ρεμάτων και την ορθή διαχείριση τους για την διατήρηση της βιοποικιλότητας στο Εθνικό Πάρκο Πρεσπών</t>
  </si>
  <si>
    <t>Στην επικράτεια του Εθνικού Πάρκου Πρεσπών γίνεται ολοένα και πιο επιτακτική η ανάγκη συστηματικής μελέτης και διάχυσης της μεγάλης οικολογικής αξίας των ρεμάτων, των λειτουργιών και οικοσυστημικών  υπηρεσιών που προσφέρουν και της ορθής και σύγχρονης διαχείρισης και ανάδειξης τους, ιδίως εν όψει και της κλιματικής αλλαγής οι επιπτώσεις της οποίας είναι πλέον παρούσες. Μια σειρά επιστημονικά ερωτήματα πρέπει να απαντηθούν σε αυτή την κατεύθυνση ούτως ώστε να σχεδιαστούν εν συνεχεία τα απαραίτητα μέτρα, για παράδειγμα ποιες είναι οι βασικές αρχές αντιπλημμυρικής πολιτικής που πρέπει να εφαρμόζονται στα ρέματα της Πρέσπας και ποια είναι τα ενδεικνυόμενα αντιπλημμυρικά ήπια έργα, όπως έργα ορεινής υδρονομίας, ποια είναι η κατάσταση σχετικά με τη διάβρωση και τη μεταφορά φερτών υλών, πώς επηρεάζει ο τύπος βλάστησης στις εκβολές των ποταμών τη μεταφορά φερτών, πώς λειτουργεί η βλάστηση σε σχέση με τον κίνδυνο πλημμύρας, πώς λειτουργούν τα ρέματα ως προς τη μεταφορά στερεών και υγρών ρύπων, ποια είναι η οικολογική αξία, λειτουργίες και οικοσυστημικές υπηρεσίες των ρεμάτων της Πρέσπας, και ιδίως οι σπάνιοι  σε επίπεδο ΕΕ προστατευόμενοι τύποι οικοτόπων παραποτάμιων δασών, και πώς μπορεί να γίνει σωστή διαχείριση και ανάδειξή τους;</t>
  </si>
  <si>
    <t>Συμβουλευτικές παροχές προς τους αγρότες για τη βελτίωση των πρακτικών
εφαρμογής των μέσων και εφοδίων που αφορούν την προστασία του περιβάλλοντος</t>
  </si>
  <si>
    <t>Το μέτρο αυτό περιλαμβάνει δράσεις και ενέργειες που έχουν ως σκοπό να εκπαιδεύσουν τον αγροτικό πληθυσμό στη διαχείριση του αρδευτικού νερού και της εφαρμογής των λιπασμάτων και φυτοφαρμάκων. Οι κυριότεροι στόχοι της εκπαιδευτικής αυτής δραστηριότητας αφορούν τη διατήρηση και βελτίωση της παραγωγής με την ορθολογική χρήση νερού, λιπάσματος και φυτοφαρμάκου με σκοπό τη μεγαλύτερη δυνατή προστασία των υδατικών συστημάτων και συνεπώς των τύπων οικοτόπων και των ειδών χλωρίδας και πανίδας. Οι προτεινόμενες δράστηριότητες περιλαμβάνουν την διοργάνωση εκπαιδευτικών ημερίδων και σεμιναρίων με έμφαση στα θέματα προστασίας του περιβάλλοντος σε σχέση με τις γεωργικές πρακτικές.</t>
  </si>
  <si>
    <t>Σχέδιο Διαχείρισης των λεκανών απορροής ποταμών του υδατικού διαμερίσματος Δυτικής Μακεδονίας: Ειδικό Σχέδιο Διαχείρισης υπολεκάνης Πρεσπών της ΛΑΠ Πρεσπών (GR01) του ΥΔ Δυτικής Μακεδονίας (GR09). Ειδική Γραμματεία Υδάτων, 2014.</t>
  </si>
  <si>
    <t>Εκπόνηση Εδαφολογικής μελέτης</t>
  </si>
  <si>
    <t xml:space="preserve">Εκπόνηση εδαφολογικών μελετών για όλες τις καλλιεργούμενες εκτάσεις του
διαμερίσματος παράλληλα με τη συγκέντρωση και όσων έχουν εκπονηθεί στα πλαίσια κατασκευής εγγειοβελτιωτικών έργων. Στόχος είναι, με τη δημιουργία σχετικής βάσης δεδομένων, να συγκεντρωθούν όλα τα απαραίτητα εδαφολογικά δεδομένα, που είναι απαραίτητα για την ορθολογική χρήση λιπασμάτων και αρδευτικού νερού, με θετικές συνέπειες στην ποιότητα των υδάτινων ενδιαιτημάτων. </t>
  </si>
  <si>
    <t>Μελέτη Υδρογεωλογικών χαρακτηριστικών της Ζώνης Α1 του Εθνικού Πάρκου Πρεσπών</t>
  </si>
  <si>
    <t>Το μέτρο αφορά στην εκπόνηση υδρογεωλογικής μελέτης της Ζώνης Α1 του Εθνικού Πάρκου Πρεσπών, η οποία θα συμβάλλει στην κατανόηση της φυσικής ροής του νερού και στη βελτίωση της διαχείρισης της λίμνης Μικρή Πρέσπα. Η αναγκαιότητα του συγκεκριμένου μέτρου πηγάζει από την έλλειψη ολοκληρωμένης επιστημονικής γνώσης για την υδρογεωλογία της περιοχής μεταξύ των δύο λιμνών. Η κατανόηση της αλληλεπίδρασης του υπόγειου υδροφόρου με τις λίμνες θα παρέχει τα απαιτούμενα στοιχεία για τον υπολογισμό των υπόγειων διαφυγών και της ελάχιστης στάθμης του υδροφόρου ώστε να μην επηρεάζεται αρνητικά η στάθμη της Μικρής Πρέσπας, τα οποία είναι απαραίτητα για τη διαχείριση της στάθμης της Μικρής Πρέσπας, που γίνεται υπό την εποπτεία της Επιτροπής Διαχείρισης Υγροτόπου μέσω του θυροφράγματος της Κούλας.</t>
  </si>
  <si>
    <t>Επέκταση του δικτύου παρακολούθησης ποιότητας υδάτων στη λεκάνη των Πρεσπών και διερεύνηση των πηγών ρύπανσης</t>
  </si>
  <si>
    <t>Η ποιότητα των υδάτων στην λεκάνη απορροής των Πρεσπών επηρεάζει άμεσα την κατάσταση διατήρησης των τύπων οικοτόπων και ειδών προτεραιότητας των Οδηγιών 92/43 και 2009/147. Οι λίμνες Μικρή και Μεγάλη Πρέσπα δέχονται σημαντικές ποσότητες άνθρακα, αζώτου και φωσφόρου, κυρίως μέσω της χρήσης λιπασμάτων στις αγροτικές καλλιέργειες της περιοχής, αυξάνοντας έτσι τον κίνδυνο εμφάνισης φαινομένων ευτροφισμού. Εϊναι απαραίτητο το υφιστάμενο δίκτυο παρακολούθησης υδάτων στην περιοχή να επεκταθεί, περιλαμβάνοντας σταθμούς δειγματοληψίας σε όλα τα ρέματα που καταλήγουν στη λίμνη, προκειμένου να διερευνηθουν με ακρίβεια οι αντίστοιχες πηγές ρύπανσης.</t>
  </si>
  <si>
    <t>Σχέδιο Διαχείρισης των λεκανών απορροής ποταμών του υδατικού διαμερίσματος Δυτικής Μακεδονίας: Ειδικό Σχέδιο Διαχείρισης υπολεκάνης Πρεσπών της ΛΑΠ Πρεσπών (GR01) του ΥΔ Δυτικής Μακεδονίας (GR09). Ειδική Γραμματεία Υδάτων, 2014. - 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t>
  </si>
  <si>
    <t>Διαχείριση της στάθμης του νερού της λίμνης Μικρή Πρέσπα με το χειρισμό θυροφράγματος για τη διατήρηση του οικοτόπου 6420 και άλλων σημαντικών ενδιαιτημάτων για την ορνιθοπανίδα και ιχθυοπανίδα</t>
  </si>
  <si>
    <t xml:space="preserve">Διατήρηση ή αύξηση της έκτασης (120 ha) και των δομών/λειτουργιών του οικοτόπου 6420 </t>
  </si>
  <si>
    <t xml:space="preserve">Η διαχείριση της στάθμης της λίμνης Μικρή Πρέσπα γίνεται με τη λειτουργία θυροφράγματος με σκοπό την διατήρηση των απαραίτητων υγρολιβαδικών εκτάσεων για την ομαλή λειτουργία του οικοσυστήματος και την εξυπηρέτηση των οικολογικών αναγκών αναπαραγωγής και διατροφής της ορνιθοπανίδας και ιχθυοπανίδας. Παράλληλα, λαμβάνεται μέριμνα ώστε η στάθμη της λίμνης να είναι σε επίπεδα ώστε να εξυπηρετούνται οι ανάγκες των οικονομικών δραστηριοτήτων της περιοχής (γεωργία, κτηνοτροφία, αλιεία, τουρισμός). </t>
  </si>
  <si>
    <t>Συντήρηση του θυροφράγματος για την αποτελεσματικότερη διαχείριση της στάθμης του νερού της λίμνης Μικρή Πρέσπα για τη διατήρηση του οικοτόπου 6420 και άλλων σημαντικών ενδιαιτημάτων για την ορνιθοπανίδα και ιχθυοπανίδα</t>
  </si>
  <si>
    <t>Η συντήρηση του θυροφράγματος που ρυθμίζει την στάθμη της λίμνης Μικρή Πρέσπα είναι απαραίτητη προκειμένου η διαχείριση της στάθμης της λίμνης να γίνεται με ορθό τρόπο, εξασφαλίζοντας τη διατήρηση των υγρολιβαδικών εκτάσεων περιμετρικά της λίμνης, οι οποίες λειτουργούν ως χώροι τροφοληψίας των υδρόβιων πουλιών και χώροι αναπαραγωγής των αριών της λίμνης.</t>
  </si>
  <si>
    <t>Διαχείριση υγροτοπικής βλάστησης με κοπή βλάστησης για την διαχείριση/αποκατάσταση του οικοτόπου 6420 και άλλων σημαντικών ενδιαιτημάτων για την ορνιθοπανίδα και ιχθυοπανίδα στη λίμνη Μικρή Πρέσπα</t>
  </si>
  <si>
    <t>Στόχος του μέτρου είναι η διατήρηση/δημιουργία ελευθέρων από ψηλή βλάστηση εκτάσεων που πλημμυρίζουν με την άνοδο της στάθμης της λίμνης Μικρή Πρέσπα. Οι περιοχές αυτές (κατά κύριο λόγο τύπος οικοτόπου 6420) αποτελούν ιδιαίτερα σημαντικό ενδιαίτημα τροφοληψίας των υδρόβιων πουλιών και αναπαραγωγής των ψαριών. Η διαχείριση των εκτάσεων αυτών γίνεται με κοπή της υγροτοπικής βλάστησης με μηχανικά μέσα ή με εφαρμογή βόσκησης. Παράλληλα εξυπηρετούνται και οι οικονομικές δραστηριότητες της περιοχής, όπως η κτηνοτροφία και η αλιεία.</t>
  </si>
  <si>
    <t>Εταιρία Προστασίας Πρεσπών, Φορέας Διαχείρισης Εθνικού Πάρκου Πρεσπών, 2018. Ανασκόπηση των δράσεων διαχείρισης της βλάστησης στην παραλίμνια ζώνη της Μικρής Πρέσπας για τη δεκαετία 2008-2017 και προτάσεις διαχείρισης  για το 2018, Άγιος Γερμανός - Μαλακού, Μ., Ι. Καζόγλου, Ε. Κουτσερή, Γ. Παρισόπουλος, Α. Ρήγας. Ε. Μέρτζιου και Ε. Αθανασιάδου. 2007. Σχέδιο-Οδηγός για την αποκατάσταση και διαχείριση των υγρών λιβαδιών στη λίμνη Μικρή Πρέσπα (2007-2012). Εταιρία Προστασίας Πρεσπών. - 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 Ετήσιες αναφορές και πρακτικά συνεδριάσεων της Επιτροπής Διαχείρισης Υγροτόπου.</t>
  </si>
  <si>
    <t>Διαχείριση υγροτοπικής βλάστησης με βόσκηση για την διαχείριση/αποκατάσταση του οικοτόπου 6420 και άλλων σημαντικών ενδιαιτημάτων για την ορνιθοπανίδα και ιχθυοπανίδα στη λίμνη Μικρή Πρέσπα</t>
  </si>
  <si>
    <t>Η βόσκηση γίνεται από ιδιώτες κτηνοτρόφους, χωρίς επιπλέον κόστος</t>
  </si>
  <si>
    <t xml:space="preserve">Απομάκρυνση βλάστησης και φερτών υλικών για τη βελτίωση της ροής στις εκβολές των ρεμάτων της Μικρής Πρέσπας, με σκοπό την αποκατάσταση των ενδιαιτημάτων ωοτοκίας των ψαριών και των ενδιαιτημάτων τροφοληψίας των υδρόβιων πουλιών </t>
  </si>
  <si>
    <t>Αποκατάσταση των λειτουργιών των εκβολών 2 ρεμάτων</t>
  </si>
  <si>
    <t>Οι οικολογικές λειτουργίες των ρεμάτων υποβαθμίζονται από τη συσσώρευση φερτών υλικών και βλάστησης (κυρίως καλάμι) στις εκβολές του. Έτσι, δημιουργούνται εμπόδια για την άνοδο των ψαριών κατά μήκος των ρεμάτων προς τους χώρους αναπαραγωγής τους, ενώ οι εκβολές παύουν να είναι κατάλληλοι χώροι τροφοληψίας για τα υδρόβια πουλιά. Η απομάκρυνση της βλάστησης θα γίνει με μηχανικά μέσα, λαμβάνοντας υπόψη το επίπεδο της στάθμης της λίμνης.</t>
  </si>
  <si>
    <t>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 Ετήσιες αναφορές και πρακτικά συνεδριάσεων της Επιτροπής Διαχείρισης Υγροτόπου. - Catsadorakis, G., M. Malakou &amp; A.J. Crivelli. 1996. The Prespa barbel Barbus prespensis, Karaman 1924, in the Prespa lakes basin, north-western Greece. Tour du Valat, Arles, 79 pp - Crivelli, A.J., Catsadorakis, G., Malakou, M. &amp; E. Rosecchi. 1997. Fish and fisheries of the Prespa lakes.Hydrobiologia 351 : 107-125.</t>
  </si>
  <si>
    <t>Αποκομιδή μπάζων και σκουπιδιών από σημεία παράνομων απορρίψεων εντός των κοιτών των ρεμάτων του Εθνικού Πάρκου Πρεσπών, με έμφαση στους τύπους οικοτόπων 91Ε0* και 92Α0</t>
  </si>
  <si>
    <t>Αποκομιδή σκουπιδιών στο σύνολο της έκτασης των οικοτόπων 91Ε0* και 92Α0 (συνολικά 137 ha)</t>
  </si>
  <si>
    <t>Η ανεξέλεγκτη, παράνομη απόρριψη μπαζών και σκουπιδιών εντός των κοιτών των ρεμάτων του Εθνικού Πάρκου Πρεσπών προκαλεί σημαντική υποβάθμιση των παρόχθιων οικοσυστημάτων και ιδιαίτερα των τύπων οικοτόπων 91Ε0* και 92Α0. Η Η απομάκρυνση των σκουπιδιών θα γίνει ύστερα από αποτύπωση τους και σε περίοδο που θα προκληθούν ελάχιστες επιπτώσεις στην πανίδα.</t>
  </si>
  <si>
    <t>Κατασκευή και βελτίωση υποδομών για την ενίσχυση της βόσκησης με στόχο την διαχείριση και αποκατάσταση των τύπων οικοτόπων 4060, 4090, 5110, 5130, 5210, 5340, 6170, 62Α0, 6220*, 6230*, 6260*, 6420, 6430, 9562* εντός των ορίων του Δήμου Πρεσπών</t>
  </si>
  <si>
    <t>Αναλυτική περιγραφή των προτεινόμενων έργων υπάρχει στην "Ειδική μελέτη διαχείρισης της βόσκησης σε λιβαδικούς και δασικούς τύπους οικοτόπων στην περιοχή ευθύνης του Φορέα Διαχείρισης Εθνικού Δρυμού Πρεσπών"  και στο "Συμπληρωματικός κατάλογος προτεινόμενων έργων διαχείρισης βοσκοτόπων, Δήμου Πρεσπών"</t>
  </si>
  <si>
    <t xml:space="preserve">Η κατασκευή και βελτίωση των υποδομών στοχεύει στην ενίσχυση της βόσκησης σε επιλεγμένους τύπους οικοτόπων του Δήμου Πρεσπών. Η βόσκηση, παράλληλα με τον ρόλο της ως παραγωγική δραστηριότητα, μπορεί να αποτελέσει σημαντικό διαχειριστικό εργαλείο για τη διατήρηση ορισμένων τύπων οικοτόπων στην Πρέσπα, δεδομένου μάλιστα ότι η παρούσα βοσκοφόρτωση υπολείπεται σοβαρά έναντι της βοσκοϊκανότητας σχεδόν σε όλα τα επίπεδα εξέτασης της, δηλαδή στο σύνολο του Δήμου Πρεσπών και ανά λιβαδική μονάδα. </t>
  </si>
  <si>
    <t>Τσίτουρα Π., Μ. Βραχνάκης, Ι. Καζόγλου, Γ. Φωτιάδης, Δ. Χουβαρδάς, Δ. Μπούσμπουρας, Λ. Κώτσιος, Π. Παπαπορφυρίου, Α. Σπυρίδης, Ι. Τσιριπίδης, Β. Κουτάλου, Σ. Νασιάκου, Δ. Γεωργάκη, Γ. Ζαγαλίκης, Κ. Κεσκιλίδου, Ν. Κίγκας. 2015.  "Ειδική μελέτη διαχείρισης της βόσκησης σε λιβαδικούς και δασικούς τύπους οικοτόπων στην περιοχή ευθύνης του Φορέα Διαχείρισης Εθνικού Δρυμού Πρεσπών". Περιφέρεια Δυτικής Μακεδονίας, Φορέας Διαχείρισης Εθνικού Δρυμού Πρεσπών. Ιωάννινα, 204 σελ. - Κώτσιος Β.Λ. 2016. "Συμπληρωματικός κατάλογος προτεινόμενων έργων διαχείρισης βοσκοτόπων, Δήμου Πρεσπών", Εταιρία Προστασίας Πρεσπών, Δήμος Πρεσπών.</t>
  </si>
  <si>
    <t>Εφαρμογή βόσκησης με στόχο την διαχείριση και αποκατάσταση των τύπων οικοτόπων 4060, 4090, 5110, 5130, 5210, 5340, 6170, 62Α0, 6220*, 6230*, 6260*, 6430, 9562* εντός των ορίων του Δήμου Πρεσπών</t>
  </si>
  <si>
    <t xml:space="preserve">Εφαρμογή βόσκησης σε 51.500 ha λιβαδικών τύπων οικοτόπων </t>
  </si>
  <si>
    <t xml:space="preserve">Η βόσκηση, παράλληλα με τον ρόλο της ως παραγωγική δραστηριότητα, μπορεί να αποτελέσει σημαντικό διαχειριστικό εργαλείο για τη διατήρηση ορισμένων τύπων οικοτόπων στην Πρέσπα, δεδομένου μάλιστα ότι η παρούσα βοσκοφόρτωση υπολείπεται σοβαρά έναντι της βοσκοϊκανότητας σχεδόν σε όλα τα επίπεδα εξέτασης της, δηλαδή στο σύνολο του Δήμου Πρεσπών και ανά λιβαδική μονάδα. </t>
  </si>
  <si>
    <t>Τσίτουρα Π., Μ. Βραχνάκης, Ι. Καζόγλου, Γ. Φωτιάδης, Δ. Χουβαρδάς, Δ. Μπούσμπουρας, Λ. Κώτσιος, Π. Παπαπορφυρίου, Α. Σπυρίδης, Ι. Τσιριπίδης, Β. Κουτάλου, Σ. Νασιάκου, Δ. Γεωργάκη, Γ. Ζαγαλίκης, Κ. Κεσκιλίδου, Ν. Κίγκας. 2015.  "Ειδική μελέτη διαχείρισης της βόσκησης σε λιβαδικούς και δασικούς τύπους οικοτόπων στην περιοχή ευθύνης του Φορέα Διαχείρισης Εθνικού Δρυμού Πρεσπών". Περιφέρεια Δυτικής Μακεδονίας, Φορέας Διαχείρισης Εθνικού Δρυμού Πρεσπών. Ιωάννινα, 204 σελ.</t>
  </si>
  <si>
    <t>Δασοκομικοί χειρισμοί με απομάκρυνση πλατύφυλλων ειδών με στόχο τη διατήρηση του τύπου οικοτόπου 9562* στο Εθνικό Πάρκο Πρεσπών</t>
  </si>
  <si>
    <t xml:space="preserve">Δασοκομικοί χειρισμοί σε εως και 250 ha οικοτόπου 9562* </t>
  </si>
  <si>
    <t>Η εφαρμογή δασοκομικών χειρισμών για την αφαίρεση των πλατύφυλλων ειδών και τη διατήρηση του τύπου οικοτόπου προτεραιότητας *9562 εφαρμόστηκε επιτυχώς στο πλαίσιο του προγράμματος LIFE JunEx (LIFE12 NAT/GR/000539). Λαμβάνοντας υπόψη τη δυναμική του οικοσυστήματος των ελληνικών δασών αρκεύθου, δηλαδή την ενδεχόμενη εκ νέου ανάπτυξη των πλατύφυλλων στις περιοχές διαχείρισης και σε άλλες περιοχές με μέτρια κατάσταση διατήρησης, προτείνεται να συνεχιστεί και να εφαρμοστεί σε μεγαλύτερη κλίμακα η εφαρμογή δασοκομικών χειρισμών για την αφαίρεση των πλατύφυλλων ειδών έτσι ώστε να καλυφθεί ολόκληρη η έκταση των δασών αρκεύθου στο Εθνικό Πάρκο Πρεσπών.</t>
  </si>
  <si>
    <t>Διαχείριση και αποκομιδή απορριμάτων σε δασικά οικοσυστήματα με έμφαση στη διατήρηση του τύπου οικοτόπου 9562* στο Εθνικό Πάρκο Πρεσπών</t>
  </si>
  <si>
    <t>Αποκομιδή σκουπιδιών τουλάχιστον στο σύνολο της έκτασης των δασών αρκεύθου (συνονολικά 2192 ha)</t>
  </si>
  <si>
    <t xml:space="preserve">Η ανεξέλεγκτη διάθεση στερεών απορριμάτων υποβαθμίζει σημαντικά τα δασικά οικοσυστήματα, όπως για παράδειγμα τα ελληνικά δάση δασών (τύπος οικοτόπου προτεραιότητας 9562*). Συνεπώς η ορθολογική διαχείριση των απορριμάτων εντός του Εθνικού Πάρκου Πρεσπών κρίνεται αναγκαία. </t>
  </si>
  <si>
    <t>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 Κουτσερή, Ι. 2018. Ελληνικά Δάση Αρκεύθου στο Εθνικό Πάρκο Πρεσπών, LIFE JunEx: Σχέδιο Βιωσιμότητας (After-LIFE Conservation Plan). Εταιρία Προστασίας Πρεσπών</t>
  </si>
  <si>
    <t>Προσδιορισμός, οριοθέτηση/χαρτογράφηση και διαχειριστικές παρεμβάσεις για την προστασία των προστατευόμενων φυσικών σχηματισμών και σημαντικών περιοχών του ΕΠαΠ</t>
  </si>
  <si>
    <t>Παρεμβάσεις σε τουλάχιστον 5 προστατευόμενους φυσικούς σχηματισμούς</t>
  </si>
  <si>
    <t xml:space="preserve">Το μέτρο περιλαμβάνει την χαρτογράφηση και οριοθέτηση συγκεκριμένων φυσικών σχηματισμών εντός του Εθνικού Πάρκου Πρεσπών, καθώς και την ανάδειξη τους με ενημερωτικές πινακίδες και άλλο σχετικό ενημερωτικό υλικό. Προτείνεται επίσης, η παρακολούθηση των ειδών χλωρίδας και άλλων οικολογικών παραμέτρων, που προσδίδουν ιδιαίτερα χαρακτηριστικά στους εν λόγω φυσικούς σχηματισμούς. </t>
  </si>
  <si>
    <t xml:space="preserve">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t>
  </si>
  <si>
    <t xml:space="preserve">Αποκατάσταση του τύπου οικοτόπου προτεραιότητας 6260 * </t>
  </si>
  <si>
    <t>Αποκατάσταση 167 ha του τύπου οικοτόπου 6260*</t>
  </si>
  <si>
    <t>Ο  τύπος οικοτόπου 6260 * εμφανίζεται στην Ελλάδα μονάχα στο Εθνικό Πάρκο Πρεσπών. Η παρουσία του περιορίζεται στα αμμώδη εδάφη της περιοχής του Ισθμού, την περιοχή που χωρίζει την Μικρή από τη Μεγάλη Πρέσπα, ενώ η σχετική επιφάνεια του δεν υπερβαίνει το 0.4% (167 ha). Χαρακτηρίζεται από υψηλή φυτοποικιλότητα με ιδιαιτέρα χλωριδικά και λειτουργικά στοιχεία καθώς και οικοσυστημικές υπηρεσίες. Η κατάσταση διατήρησης του καθώς και η αντιπροσωπευτικότητα του τείνουν να υποβαθμιστούν τα τελευταία χρόνια λόγω παράνομών αμμοχαλικοληψιών. Σκοπός του έργου είναι η αποκατάσταση των θέσεων που έχουν υποβαθμιστεί, με εργασίες που θα καθοριστούν από σχετική τεχνική μελέτη.</t>
  </si>
  <si>
    <t xml:space="preserve">Βραχνάκης, Μ., Φωτιάδης, Γ., Καζόγλου, Ι. 2011. Τύποι Οικοτόπων Εθνικού Πάρκου Πρεσπών, Αναγνώριση – Καταγραφή 2011. Εταιρία Προστασίας Πρεσπών – ΤΕΙ Λάρισας, 104 σελ. + Παραρτήματα. - 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t>
  </si>
  <si>
    <t>Αγορά των αγροτεμαχίων που θίγονται από την άνοδο της στάθμης της λίμνης Μικρή Πρέσπα</t>
  </si>
  <si>
    <t>Αγορά 1.400 στρεμμάτων γης</t>
  </si>
  <si>
    <t>Στην παραλίμνια ζώνη της Μικρής Πρέσπας αναπτύσσονται δύο κύριες χρήσεις γης, τα αγροκτήματα και οι υγροτοπικές εκτάσεις, οι λειτουργίες των οποίων ενίοτε είναι αντικρουόμενες, αφού η αύξηση της έκτασης της μιας προκαλεί μείωση της άλλης. Η αύξηση της στάθμης της λίμνης, ιδιαίτερα κατά την περίοδο της άνοιξης έχει ως αποτελέσματα: α) το πλημμύρισμα των υγρολιβαδικών εκτάσεων, οι οποίες αποτελούν σημαντικό ενδιαίτημα πολλών ειδών πανίδας και β) το πλημμύρισμα ή κορεσμό με νερό αρδευόμενων εκτάσεων που βρίσκονται κοντά στην παραλίμνια ζώνη.  Η κατάσταση αυτή προκαλεί δυσχέρειες στην καλλιέργεια με αποτέλεσμα τη μερική ή ολική απώλεια της ετήσιας παραγωγής. Η αγορά των εκτάσεων αυτών και η μελλοντική διαχείρισή τους αποτελεί την προσφορότερη λύση για το συγκεκριμένο πρόβλημα. Σημειώνεται ότι στην έκθεση των ορκωτών εκτιμητών το 2013, το κόστος της αγοράς 1.400 στεμμάτων είχε εκτιμηθεί σε 1.624.000 ευρώ, αλλά με τις σημερινές τιμές αγοράς εκτιμάται σε 2.500.000 ευρώ.</t>
  </si>
  <si>
    <t>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 Έκθεση εκτίμησης 418 ιδιοκτησιών εντός του Εθνικού Πάρκου Πρεσπών στη μέγιστη ετήσια στάθμη 850,80μ της λίμνης Μικρή Πρέσπα, Ορκωτοί εκτιμητές: Α. Μιχαηλίδη, Ι. Σκουτάκης, Αθήνα, Ιούλιος 2013</t>
  </si>
  <si>
    <t xml:space="preserve">Καταγραφή και διατήρηση υπερώριμων δέντρων και αύξηση της νεκρής ξυλείας στο έδαφος για την παροχή κατάλληλων ενδιαιτημάτων για την πανίδα </t>
  </si>
  <si>
    <t>Η εφαρμογή του μέτρου θα βελτιώσει την ποιότητα των ενδιαιτημάτων πανίδας, χλωρίδας και μυκήτων των δασικών οικοσυστημάτων. Παράλληλα, θα βελτιωθεί η παραγωγικότητα των συστάδων λόγω της αύξησης των διαθέσιμων θρεπτικών στοιχείων και της ευνόησης των καλύτερων ατόμων των συστάδων με τη θετική επιλογή. Τέλος θα επιταχυνθεί η αναγωγή του δάσους σε σπερμοφυές.</t>
  </si>
  <si>
    <t>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 Papadatou E., Gremillet, X., Bego, F., Petkovski, S., Stojkoska, E., Avramoski, O., Lazoglou, Y. 2011. Status survey and conservation action plan for the bats of Prespa. Society for the Protection of Prespa, Agios Germanos, pp170</t>
  </si>
  <si>
    <t>Κατασκευή ειδικών περασμάτων πανίδας σε επιλεγμένες θέσεις του ασφαλτοστρωμένου οδικού δικτύου εντός του Εθνικού Πάρκου Πρεσπών</t>
  </si>
  <si>
    <t>Εφαρμογή του μέτρου σε 3.400 m ασφάλτινου δρόμου στη ζώνη μεταξύ των δύο λιμνών</t>
  </si>
  <si>
    <t xml:space="preserve">Το μέτρο σκοπεύει στο ριζικό περιορισμό της θανάτωσης αμφιβίων και ερπετών από τα οχήματα που χρησιμοποιούν τους δρόμους του Εθνικού Πάρκου Πρεσπών, και ιδιαίτερα τον ασφάλτινο δρόμο στη ζώνη μεταξύ των δύο λιμνών. Θα τοποθετηθούν εμπόδια και θα κατασκευαστούν υπόγεια περάσματα για την ασφαλή διάσχιση του δρόμου από τα ζώα υπογείως . </t>
  </si>
  <si>
    <t>Εφαρμογή μέτρων διατήρησης των πληθυσμών των χειροπτέρων στο Εθνικό Πάρκο Πρεσπών</t>
  </si>
  <si>
    <t>Αναλυτική περιγραφή των προτεινόμενων μέτρων υπάρχει στο "Papadatou E., Gremillet, X., Bego, F., Petkovski, S., Stojkoska, E., Avramoski, O., Lazoglou, Y. 2011. Status survey and conservation action plan for the bats of Prespa. Society for the Protection of Prespa, Agios Germanos, pp170"</t>
  </si>
  <si>
    <t xml:space="preserve">Η λεκάνη των Πρεσπών αποτελεί πολύ σημαντική περιοχή για τους πληθυσμούς των χειροπτέρων, δεδομένου ότι περισσότερα από τα μισά είδη χειροπτέρων της Ευρώπης απαντώνται στην Πρέσπα (27 τουλάχιστον είδη έχουν καταγραφεί εντός του Εθνικού Πάρκου Πρεσπών). Για την αντιμετώπιση των απειλών που αντιμετωπίζουν τα είδη χειροπτέρων στην περιοχή προτείνονται διαχειριστικά μέτρα όπως η εγκατάσταση σχαρών στην είσοδο σπηλαίων για τον περιορισμό της πρόσβασης,η διατήρηση των σημαντικών τεχνητών θέσεων φωλιάσματος/ διαχείμασης και η δημιουργία νέων, η δημιουργία μικρών χώρων με νερό σε ξηρές περιοχές, η δημιουργία τεχνητών φωλιών, η διατήρηση σημαντικών φυσικών στοιχείων (ώριμα δέντρα, φυτοφράχτες, κλπ), στα ενδιαιτήματα των χειροπτέρων, η μείωση της φωτορύπανσης με χρήση κατάλληλων συστημάτων φωτισμού κ.α. </t>
  </si>
  <si>
    <t>Papadatou E., Gremillet, X., Bego, F., Petkovski, S., Stojkoska, E., Avramoski, O., Lazoglou, Y. 2011. Status survey and conservation action plan for the bats of Prespa. Society for the Protection of Prespa, Agios Germanos, pp170 - 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t>
  </si>
  <si>
    <t>Σήμανση γραμμών μεταφοράς ρεύματος για τη μείωση του κινδύνου πρόσκρουσης πουλιών στο Εθνικό Πάρκο Πρεσπών</t>
  </si>
  <si>
    <t>Σήμανση 500 m γραμμών μεταφοράς ρεύματος</t>
  </si>
  <si>
    <t xml:space="preserve">Στο Εθνικό Πάρκο Πρεσπών έχουν εντοπιστεί τμήματα του δικτύου μεταφοράς ρεύματος, στα οποία καταγράφονται προσκρούσεις μεγαλόσωμων πουλιών, όπως τα αρπακτικά και και οι πελεκάνοι. Στόχος του μέτρου είναι η τοποθέτηση ειδικών ανακλαστήρων στα τμήματα αυτά, προκειμένου να γίνονται ανιληπτά από τα πουλιά και να αποφεύγονται οι προσκρούσεις. </t>
  </si>
  <si>
    <t>Williams, D.R., Child, M.F., Dicks, L.V., Ockendon, N., Pople, R.G., Showler, D.A., Walsh, J.C., zu Ermgassen, E.K.H.J. &amp; Sutherland, W.J. (2018) Bird Conservation. Pages 95-244 in: W.J. Sutherland, L.V. Dicks, N. Ockendon, S.O. Petrovan &amp; R.K. Smith (eds) What Works in Conservation 2018. Open Book Publishers, Cambridge, UK.</t>
  </si>
  <si>
    <t>Επανεισαγωγή και διατήρηση παραδοσιακής γεωργίας σιτηρών στο Εθνικό Πάρκο Πρεσπών</t>
  </si>
  <si>
    <t>Καλλιέργεια 200 στρεμμάτων ετησίως</t>
  </si>
  <si>
    <t>Σκοπός του μέτρου είναι η επανεισαγωγή της παραδοσιακής καλλιέργειας δημητριακών (στην οποία δεν χρησιμοποιούνται ζιζανιοκτόνα, λιπάσματα, δεν εφαρμόζεται τεχνητή άρδευση και υπάρχει μόνο επιφανειακό ή καθόλου όργωμα του εδάφους) σε περιοχές που αυτή έχει εγκαταλειφτεί ώστε να αυξήσει τη σχετική επιφάνεια και την αντιπροσωπευτικότητα αυτού του τύπου οικοτόπου στο Εθνικό Πάρκο Πρεσπών. Παράλληλα, επιδιώκει να συνεισφέρει στη μωσαϊκότητα του τοπίου αλλά και να δημιουργήσει νέες θέσεις υψηλής βιοποικιλότητας που θα λειτουργήσουν ως καταφύγιο για είδη-στόχους καθώς και in situ κέντρα διατήρησης γενετικών πόρων. Το μέτρο θα υλοποιηθεί με αγορά ή ενοικίαση εγκαταλελειμμένων αγρών σε διαφορετικές περιοχές εντός του Πάρκου και στη συνέχεια καλλιέργεια τους με παραδοσιακές πρακτικές.</t>
  </si>
  <si>
    <t>Bergmeier, E. &amp; Strid, A. Regional diversity, population trends and threat assessment of the weeds of traditional agriculture in Greece. Bot. J. Linn. Soc. 175, 607–623 (2014). - Dimopoulos, P., Raus, T., Bergmeier, E., Constantinidis, T., Iatrou, G., Kokkini, S., Strid, A., &amp; Tzanoudakis, D. 2013. Vascular Plants of Greecee: An annotated checklist. - Berlin: Botanischer Garten und Botanisches Museum Berlin-Dahlem; Athens: Hellenic Botanical Society. [Englera 31]. - Strid, A., Bergmeier, E., Sakellarakis, F.-N., Kazoglou, Y., Vrahnakis, M., &amp; Fotiadis, G. 2017. Additions to the flora of the Prespa National Park , Greece. Phytologia Balcanica 23: 207–269. - Γιαννάκης, Ν., Δ. Μπούσμπουρας, Δ. Αργυρόπουλος και Ι. Καζόγλου (συντονισμός). 2010. Σχέδιο Διαχείρισης Εθνικού Πάρκου Πρεσπών. Νομαρχιακή Αυτοδιοίκηση Φλώρινας, Φορέας Διαχείρισης Εθνικού Δρυμού Πρεσπών. Φλώρινα. --Παυλίδης, Γ. Α. Γεωβοτανική Μελέτη του Εθνικού Δρυμού των Πρεσπών Φλωρίνης. Μέρος ‘Α: Οικολογία, Χλωρίδα, Φυτογεωγραφία, Βλάστηση. Εργαστήριο Συστηματικής Βοτανικής και φυτογεωγραφίας. Τομέας βοτανικής. 1-308 (1985).</t>
  </si>
  <si>
    <t>Καταγραφή σημαντικών ειδών πανίδας εντός των αποστραγγιστικών τάφρων του ΕΠαΠ για την ορθολογική διαχείριση του αποστραγγιστικού δικτύου και πιλοτική διαχείριση του αποστραγγιστικού δικτύου</t>
  </si>
  <si>
    <t>Διαχείριση του συνόλου του αποστραγγιστικού δικτύου</t>
  </si>
  <si>
    <t>Σκοπός του μέτρου είναι η διατήρηση των ενδιαιτημάτων σε σημαντικά τμήματα του δικτύου των αποστραγγιστικών τάφρων για προστατευόμενα είδη πανίδας και για σημαντικούς τύπους βλάστησης, καθώς και η επίδειξη καλής πρακτικής διαχείρισης ενδιαιτημάτων που βρίσκονται μέσα στα αγρο-οικοσυστήματα, παράλληλα με τη βελτίωση της λειτουργικότητας των τάφρων ως στραγγιστικών αγωγών. Παράλληλα, η ορθή διαχείριση της βλάστησης των αποστραγγιστικών τάφρων θα συμβάλλει στην μείωση της χρήσης φωτιάς ως μέσο καθαρισμού των τάφρων και επομένως θα μειωθεί και ο κίνδυνος εξάπλωσης των πυρκαγιών στον καλαμιώνα της Μικρής Πρέσπας, όπου βρίσκονται οι αποικίες των υδρόβιων πουλιών.</t>
  </si>
  <si>
    <t>Μέτρα για την διατήρηση του πληθυσμού της σταχτόχηνας στο Εθνικό Πάρκο Πρεσπών</t>
  </si>
  <si>
    <t>Δημιουργία 100 στρεμμάτων κατάλληλων χώρων διατροφής ετησίως</t>
  </si>
  <si>
    <t>Η παρακολούθηση του απομονωμένου πληθυσμού Σταχτόχηνας της Πρέσπας έχει δείξει ότι τα νεαρά άτομα του είδους παρουσιάζουν υψηλή θνησιμότητα, η οποία συνδέεται με την χαμηλής διατροφικής αξίας τροφή. Στόχος του μέτρου είναι η δημιουργία κατάλληλων χώρων διατροφής της Σταχτόχηνας, καθ' όλη τη διάρκεια του έτους, με σπορά δημητριακών υψηλής θρεπτικής αξίας. Οι σπορές θα γίνονται κατά την χειμερινή και εαρινή περίοδο, ενώ στις αρχές του καλοκαιριού θα πραγματοποιείται κοπή για τη δημιουργία λιβαδιών με χαμηλή βλάστηση. Έτσι θα δημιουργούνται κατάλληλοι χώροι διατροφής του είδους με υψηλής διατροφικής αξίας τροφή, διαθέσιμοι σε διάφορες περιόδους του έτους.</t>
  </si>
  <si>
    <t>Ολοκλήρωση του δικτύου ακαθάρτων και των μονάδων επεξεργασίας λυμάτων στο Δήμο Πρεσπών</t>
  </si>
  <si>
    <t>Έργα για την ολοκλήρωση  4 μονάδων επεξεργασίας λυμάτων</t>
  </si>
  <si>
    <t>Το  δικτύου ακαθάρτων και των μονάδων επεξεργασίας λυμάτων στο Δήμο Πρεσπών είναι ελλιπές και δεν καλύπτει όλους τους οικισμούς του Δήμου, με αποτέλεσμα να προκαλείται υποβάθμιση της ποιότητας των υδάτων των δύο λιμνών με αρνητικά αποτελέσματα στη κατάσταση διατήρησης των προστατευόμενων ειδών πανίδας του Εθνικού Πάρκου.</t>
  </si>
  <si>
    <t xml:space="preserve">Επέκταση της περιοχής GR1140003 «Περιοχή Ελατιά, Πυραμίς Κούτρα» </t>
  </si>
  <si>
    <t>Φορέας Διαχείρισης Οροσειράς Ροδόπης</t>
  </si>
  <si>
    <t>Η επέκταση προτείνεται προκειμένου να διορθωθούν τα όρια της περιοχής και να συμπεριληφθούν στην ΕΖΔ δύο τύποι οικοτόπων, ο 7140 και ο τύπος προτεραιότητας 91E0. Δεν είχε περιληφθεί στη διαδικασία της αξιολόγησης του 2016 εκ παραδρομής. Συγκεκριμένα, προτείνεται μια επέκταση στο
κεντρικό νότιο τμήμα της ΕΖΔ ( Χάρτης 1 ), έκτασης 22.0537 ha, η οποία περιλαμβάνει τρεις τύπους οικοτόπων, 6430, 7140 και 9410. Ο λόγος της προσθήκης αυτής είναι ότι εντός της εμφανίζεται σε εξαιρετικό βαθμό διατήρησης ο σπάνιος τύπος οικοτόπου για την Ελλάδα, 7140 (Μεταβατικοί και τρεμώδεις τυρφώνες).</t>
  </si>
  <si>
    <r>
      <t xml:space="preserve">1. Τσιριπίδης Ι., Φωτιάδης Γ., Κοράκης Γ., Πυρίνη Χρ.,Τσακίρη Ε., Βιδάκης Κ., Ζαχαράκη Τ. (2015). «Εποπτεία και Αξιολόγηση της Κατάστασης Διατήρησης Τύπων Οικοτόπων και Ειδών Κοινοτικού Ενδιαφέροντος του Εθνικού Πάρκου Οροσειράς Ροδόπης. Γ΄ Φάση. </t>
    </r>
    <r>
      <rPr>
        <i/>
        <sz val="10"/>
        <color rgb="FF000000"/>
        <rFont val="Trebuchet MS"/>
        <family val="2"/>
        <charset val="161"/>
      </rPr>
      <t xml:space="preserve">Γ.9. Έκθεση καταγραφής πιθανών νέων εκτάσεων ή περιοχών Natura 2000», </t>
    </r>
    <r>
      <rPr>
        <sz val="10"/>
        <color rgb="FF000000"/>
        <rFont val="Trebuchet MS"/>
        <family val="2"/>
      </rPr>
      <t>Σελ. 8, παραρτήματα. Φορέας Διαχείρισης του Εθνικού Πάρκου Οροσειράς Ροδόπης, σελ. 1-8</t>
    </r>
  </si>
  <si>
    <t xml:space="preserve">Ένταξη της περιοχής Λεπίδα στο Δίκτυο Natura 2000 ως Ειδική Ζώνη Διατήρησης </t>
  </si>
  <si>
    <r>
      <t xml:space="preserve">Η προσθήκη προτείνεται στο νοτιοδυτικό τμήμα της ΕΖΔ ( Χάρτης 1 ). Η προσθήκη αυτή γίνεται έτσι ώστε να συμπεριληφθεί στην ΕΖΔ ένα σημαντικό τμήμα των παρόχθιων δασών του </t>
    </r>
    <r>
      <rPr>
        <i/>
        <sz val="10"/>
        <color theme="1"/>
        <rFont val="Trebuchet MS"/>
        <family val="2"/>
        <charset val="161"/>
      </rPr>
      <t xml:space="preserve">Alnus incana </t>
    </r>
    <r>
      <rPr>
        <sz val="10"/>
        <color theme="1"/>
        <rFont val="Trebuchet MS"/>
        <family val="2"/>
      </rPr>
      <t xml:space="preserve">ssp. </t>
    </r>
    <r>
      <rPr>
        <i/>
        <sz val="10"/>
        <color theme="1"/>
        <rFont val="Trebuchet MS"/>
        <family val="2"/>
        <charset val="161"/>
      </rPr>
      <t>incana</t>
    </r>
    <r>
      <rPr>
        <sz val="10"/>
        <color theme="1"/>
        <rFont val="Trebuchet MS"/>
        <family val="2"/>
      </rPr>
      <t xml:space="preserve"> (τύπος οικοτόπου 91E0). Οι συστάδες αυτές εμφανίζονται ακριβώς στα κατάντη του δασικού δρόμου που είναι παράλληλος με το Βαθύρεμα. Τα δάση με </t>
    </r>
    <r>
      <rPr>
        <i/>
        <sz val="10"/>
        <color theme="1"/>
        <rFont val="Trebuchet MS"/>
        <family val="2"/>
        <charset val="161"/>
      </rPr>
      <t>Alnus incana</t>
    </r>
    <r>
      <rPr>
        <sz val="10"/>
        <color theme="1"/>
        <rFont val="Trebuchet MS"/>
        <family val="2"/>
      </rPr>
      <t xml:space="preserve"> ssp. </t>
    </r>
    <r>
      <rPr>
        <i/>
        <sz val="10"/>
        <color theme="1"/>
        <rFont val="Trebuchet MS"/>
        <family val="2"/>
        <charset val="161"/>
      </rPr>
      <t>incana</t>
    </r>
    <r>
      <rPr>
        <sz val="10"/>
        <color theme="1"/>
        <rFont val="Trebuchet MS"/>
        <family val="2"/>
      </rPr>
      <t xml:space="preserve"> αποτελούν έναν πολύ σπάνιο τύπο βλάστησης για την Ελλάδα και απαντάται επιπλέον μόνο στην περιοχή της Σημύδας (GR1140002).</t>
    </r>
  </si>
  <si>
    <r>
      <t xml:space="preserve">Επέκταση των ορίων των ΕΖΔ «Χαϊντού Κούλα και γύρω Κορυφές» (GR1120003) προς ΒΑ μέχρι την γραμμή των συνόρων για το είδος </t>
    </r>
    <r>
      <rPr>
        <i/>
        <sz val="10"/>
        <color theme="1"/>
        <rFont val="Trebuchet MS"/>
        <family val="2"/>
        <charset val="161"/>
      </rPr>
      <t>Ursus arctos</t>
    </r>
  </si>
  <si>
    <t>1. Μερτζάνης, Γ., Γαλανάκη, Α., Γεωργιακάκης, Π., Ηλιόπουλος, Γ., Θεοδωρόπουλος, Ι. Κομηνός, Θ., Κοντσιώτης, Β., Παπαϊωάννου, Χ., Παλάσκας, Δ., Τράγος, Α., Τσιάρας, Δ. και Νούσκα, Π. 2015. Φάση Α',Β', Γ’: Έργο: «Εποπτεία και αξιολόγηση της κατάστασης διατήρησης ειδών θηλαστικών κοινοτικού ενδιαφέροντος του Εθνικού Πάρκου Οροσειράς Ροδόπης». Ανάδοχοι Δ. Τσιάρας - Α. Τσιάρας.</t>
  </si>
  <si>
    <r>
      <t xml:space="preserve">Ενοποίηση τριών ΕΖΔ (GR1140001«Δάσος Φρακτού» , GR1140002 «Ροδόπη: Σημύδα» και GR1140003 «Περιοχή Ελατιά, Πυραμίς Κούτρα») και επέκταση προς τα δυτικά και νότια των δυτικών ορίων του GR1140002 και προς τα νότια και ανατολικά των ανατολικών και νότιων ορίων των GR1140001 και GR1140003  για τα είδη </t>
    </r>
    <r>
      <rPr>
        <i/>
        <sz val="10"/>
        <color theme="1"/>
        <rFont val="Trebuchet MS"/>
        <family val="2"/>
        <charset val="161"/>
      </rPr>
      <t>Myotis bechsteinii, Myotis emarginatus, Rhinolophus ferrumequinum και Rhinolophus hipposideros</t>
    </r>
  </si>
  <si>
    <t>Επέκταση των ορίων των υφιστάμενων ΖΕΠ GR1140008 «Κεντρική Ροδόπη και κοιλάδα Νέστου» και ΖΕΠ GR1140009 «Όρος Φαλακρό» για 51 είδη στόχος ορνιθοπανίδας</t>
  </si>
  <si>
    <t>1. Panagiotopoulou, M., Poirazidis, K., Sidiropoulos, L., Alivizatos, C., Navarette, E., Zakkak, S., Gasteratos, G., Palaskas, D., Tsiaras, D., Tsekolef, Е., 2015. Project: “Monitoring and Assessment of Avifauna Conservation Status of Community Interest at the National Park of Rodopi Mountain Range”, Thessaloniki,
December 2015. Ministry of Environment, pp. 1e46 (In Greek).</t>
  </si>
  <si>
    <t>Αξιολόγηση της κατάστασης διατήρησης ειδών χλωρίδας και τύπων οικοτόπων όπως αυτές προκύπτουν από τις ανάγκες της εξαετούς αναφοράς σύμφωνα με το άρθρο 17 της οδηγίας 92/43 για το ΕΠΟΡ και την υπόλοιπη περιοχή ευθύνης του ΦΔΟΡ</t>
  </si>
  <si>
    <t>Αξιολόγηση της κατάστασης διατήρησης ειδών ασπονδύλων όπως αυτές προκύπτουν από τις ανάγκες της εξαετούς αναφοράς σύμφωνα με το άρθρο 17 της οδηγίας 92/43 για το ΕΠΟΡ και την υπόλοιπη περιοχή ευθύνης του ΦΔΟΡ</t>
  </si>
  <si>
    <t>Αξιολόγηση της κατάστασης διατήρησης ειδών ιχθυοπανίδας όπως αυτές προκύπτουν από τις ανάγκες της εξαετούς αναφοράς σύμφωνα με το άρθρο 17 της οδηγίας 92/43 για το ΕΠΟΡ και την υπόλοιπη περιοχή ευθύνης του ΦΔΟΡ</t>
  </si>
  <si>
    <t>Αξιολόγηση της κατάστασης διατήρησης ειδών αμφιβίων και ερπετών όπως αυτές προκύπτουν από τις ανάγκες της εξαετούς αναφοράς σύμφωνα με το άρθρο 17 της οδηγίας 92/43 για το ΕΠΟΡ και την υπόλοιπη περιοχή ευθύνης του ΦΔΟΡ</t>
  </si>
  <si>
    <t>Αξιολόγηση της κατάστασης διατήρησης ειδών ορνιθοπανίδας όπως αυτές προκύπτουν από τις ανάγκες της εξαετοούς αναφοράς σύμφωνα με το άρθρο 12 της οδηγίας 2009/147 για το ΕΠΟΡ και την υπόλοιπη περιοχή ευθύνης του ΦΔΟΡ</t>
  </si>
  <si>
    <t>Αξιολόγηση της κατάστασης διατήρησης ειδών θηλαστικών όπως αυτές προκύπτουν από τις ανάγκες της εξαετούς αναφοράς σύμφωνα με το άρθρο 17 της οδηγίας 92/43 για το ΕΠΟΡ και την υπόλοιπη περιοχή ευθύνης του ΦΔΟΡ</t>
  </si>
  <si>
    <t>Διερεύνηση των αιτιών ξήρανσης ομάδων δέντρων δασικής πεύκης και εφαρμογή μέτρων για την αντιμετώπιση τους - Τ.Ο. 91CA (Δάση δασικής πεύκης της Ροδόπης και των Βαλκανίων)</t>
  </si>
  <si>
    <t>7.000 Ha</t>
  </si>
  <si>
    <t>65.000</t>
  </si>
  <si>
    <t xml:space="preserve">Φορέας Διαχείρισης Οροσειράς Ροδόπης </t>
  </si>
  <si>
    <t>1. 3η Έκθεση Αναφοράς
2. Βιοπαρακολούθηση</t>
  </si>
  <si>
    <t>Αποκατάσταση και διατήρηση του Τ.Ο. προτεραιότητας 6230 - Χλοώδεις διαπλάσεις με Nardus, ποικίλων ειδών, σε πυριτιούχα υποστρώματα των ορεινών ζωνών (και των υποορεινών ζωνών της ηπειρωτικής Ευρώπης)</t>
  </si>
  <si>
    <t>9 Ha</t>
  </si>
  <si>
    <t>100.000</t>
  </si>
  <si>
    <t>Φορέας Διαχείρισης Οροσειράς Ροδόπης,
ΠΑΜΘ, Αποκεντρωμένη Διοίκηση, Δασική Υπηρεσία</t>
  </si>
  <si>
    <t>Ο 6230 αποτελεί τύπο οικοτόπου προτεραιότητας και η έκταση που καταλαμβάνει στην περιοχή ευθύνης του ΦΔΟΡ έχει εκτιμηθεί ως ανεπαρκής. Βρίσκεται σχεδόν εξ ολοκλήρου εντός των ΕΖΔ GR1140003 και GR1120003. Για την αποκατάσταση και τη διατήρησή του απαιτείται η αναχαίτηση της φυσικής διαδοχής, η οποία είναι δυνατόν να επιτευχθεί μέσω κατάλληλης διαχείρισης της βόσκησης η οποία θεωρείται απαραίτητη για τη διατήρηση του 6230.</t>
  </si>
  <si>
    <t>Εφαρμογή μέτρων αποκατάστασης και διατήρησης του Τ.Ο. 6430 (Υγρόφιλες περιφερειακές φυτοκοινωνίες με υψηλές πόες σε πεδιάδες και σε επίπεδα ορεινά έως αλπικά)</t>
  </si>
  <si>
    <t>22 Ha</t>
  </si>
  <si>
    <t>150.000</t>
  </si>
  <si>
    <t>Εφαρμογή μέτρων αποκατάστασης του Τ.Ο. 62A0 (Ξηρές χλοώδεις διαπλάσεις της ανατολικής Μεσογείου - Scorzoneratalia villosae)</t>
  </si>
  <si>
    <t>8.000 Ha</t>
  </si>
  <si>
    <t>300.000</t>
  </si>
  <si>
    <t xml:space="preserve">Ο βαθμός διατήρησης του 62A0 στο ΕΠΟΡ έχει εκτιμηθεί ως ανεπαρκής (C) ή καλός (Β) στη μεγαλύτερη έκταση των ΕΖΔ του ΕΠΟΡ (εμφανίζεται σε όλες τις ΕΖΔ της περιοχής ευθύνης του ΦΔΟΡ), ενώ εκτός της ΕΖΔ GR1260004 η έκταση του οικοτόπου είναι ανεπαρκής. Τα μέτρα που απαιτούνται για την αποκατάσταση του συγκεκριμένου οικοτόπου είναι η μηχανική απομάκρυνση θάμνων και ξυλωδών φυτών, ενώ η διατήρησή του μπορεί να επιτευχθεί με την κατάλληλη διαχείριση της βόσκησης. Επιπλέον, η διατήρηση του 62Α0 συμπεριλαμβάνεται στην ευρύτερη προσπάθεια αποτροπής της δάσωσης των διακένων και  των μικρών λιβαδικών εκτάσεων με σκοπό τη διατήρηση του μωσαϊκού βιοτόπων προς όφελος της άγριας πανίδας και ορνιθοπανίδας και γενικότερα της βιοποικιλότητας. </t>
  </si>
  <si>
    <t>Εφαρμογή μέτρων αποκατάστασης και διατήρησης του Τ.Ο. 4060 (Αλπικά και βόρεια χέρσα εδάφη)</t>
  </si>
  <si>
    <t>150 Ha</t>
  </si>
  <si>
    <t xml:space="preserve">O βαθμός διατήρησης του 4060 έχει εκτιμηθεί ως καλός (B) αλλά η έκταση που καταλαμβάνει κρίθηκε ανεπαρκής και στιος τρείς περιοχές Natura 2000 (GR1140004, GR1120003, GR1260005). Κρίνεται αναγκαία η αποκατάσταση και η αύξηση της έκτασής του μέσω της ρύθμισης της βόσκησης. </t>
  </si>
  <si>
    <t>Μελέτη για τον εμπλουτισμό άγριων οπωρώνων και άλλων εστιών διατροφής για την αρκούδα και εφαρμογή</t>
  </si>
  <si>
    <t>GR1140001,GR1140002,GR1140003, GR1120003, GR1140004, GR1150005, GR1260005, GR1260004</t>
  </si>
  <si>
    <t>Γενικός στόχος του υποέργου είναι να συμβάλει στην επαύξηση των διατροφικών διαθέσιμων για την ενδημική πανίδα και στη διατήρηση των διάκενων ανθρωπογενούς προέλευσης (εγκαταλελειμμένοι οπωρώνες, αγροί και ξέφωτα) με παρεμβάσεις ήπιου χαρακτήρα που αναβαθμίζουν την βιοποικιλότητα και την αισθητική αξία της ορεινής περιοχής ευθύνης του ΦΔΟΡ. Για το προστατευόμενο κατά προτεραιότητα είδος της περιοχής (αρκούδα) ειδικά στην περίοδο του Καλοκαιριού – Φθινοπώρου η διαθεσιμότητα φρούτων αποτελεί διατροφική πηγή μεγάλης αξίας, τουλάχιστον για τα θηλυκά άτομα, αφού έτσι καθορίζονται σε μεγάλο βαθμό τα ετήσια ποσοστά των επιτυχών γεννήσεων μιας συγκεκριμένης αναπαραγωγικής περιόδου. Είναι γνωστό ότι τα θηλυκά άτομα πρέπει να τριπλασιάσουν το βάρος τους προκειμένου να αντεπεξέλθουν στο κόστος της κύησης κατά τη διάρκεια του Καλοκαιριού/Φθινοπώρου.
Συνεπώς, το υποέργο έχει διττό στόχο: Αφ’ ενός να επαυξήσει την τροφική αξία των εγκαταλελειμμένων Οπωρώνων και αγρών για το σύνολο της ενδημικής πανίδας, με κατάλληλους χειρισμούς αποκατάστασης-αναβάθμισης, και αφ’ ετέρου να διατηρήσει/αναβαθμίσει το δυναμικό της ενδημικής βιοποικιλότητας και την αισθητική αξία της ευρύτερης περιοχής διατηρώντας στη σημερινή τους έκταση τα υπολείμματα της ανθρώπινης δραστηριότητας του παρελθόντος (εγκαταλελειμμένοι οπωρώνες, αναβαθμίδες αγροτικής εκμετάλλευσης και μικρά ή μεγάλα διάκενα/ξέφωτα αγροκτηνοτροφικής προέλευσης).</t>
  </si>
  <si>
    <t xml:space="preserve">Εφαρμογή μέτρων αποκατάστασης του Τ.Ο. 7140 (Μεταβατικοί και τρεμώδεις τυρφώνες), συστήματος παρακολούθησης λειτουργίας των μέτρων και συμπλήρωσης - συντήρησής τους, καθώς και κατασκευής υποδομής για την ανάδειξή του οικοτόπου. </t>
  </si>
  <si>
    <t>221 Ha</t>
  </si>
  <si>
    <t>200.000</t>
  </si>
  <si>
    <t>1. 3η Έκθεση Αναφοράς
2. Βιοπαρακολούθηση
3. Theodoropoulos K. &amp; Eleftheriadou E. 2012. Drosera rotundifolia L. (Droseraceae). A Rare and Endangered Species for the Flora of Greece. Journal of Environmental Protection and Ecology 13(3): 1405–1411.</t>
  </si>
  <si>
    <t>4.000 Ha</t>
  </si>
  <si>
    <t>3η Έκθεση Αναφοράς</t>
  </si>
  <si>
    <t>12 Ha</t>
  </si>
  <si>
    <t>80.000</t>
  </si>
  <si>
    <t xml:space="preserve">Φορέας Διαχείρισης Οροσειράς Ροδόπης,
ΠΑΜΘ, Αποκεντρωμένη Διοίκηση, Δασική Υπηρεσία
</t>
  </si>
  <si>
    <t xml:space="preserve">1. 3η Έκθεση Αναφοράς
2. Βιοπαρακολούθηση (ίδια μέσα)
 </t>
  </si>
  <si>
    <t>Μελέτη για τον εμπλουτισμό άγριων οπωρώνων και άλλων εστιών διατροφής για την αρκούδα</t>
  </si>
  <si>
    <t>Το Εθνικό Πάρκο Οροσειράς Ροδόπης, όπως καθορίζονται τα όριά του από το ν. 3044/2002 και συγκεκριμένα στα ρέματα αυτού</t>
  </si>
  <si>
    <t>Φορέας Διαχείρισης Οροσειράς Ροδόπης, ΙΝΑΛΕ</t>
  </si>
  <si>
    <t xml:space="preserve">Ένα πρόβλημα που διαγνώστηκε τα τελευταία χρόνια είναι η «γενετική ρύπανση» των πληθυσμών Άγριας Πέστροφας -Salmo macedonicus (είδος προτεραιότητας του παραρτήματος ΙΙ) στα ορεινά τμήματα του ποταμού Νέστου. Ως «γενετική ρύπανση» ορίζεται η αλλοίωση του γενετικού αποθέματος ενός άγριου πληθυσμού με γενετικό υλικό άλλου είδους. Στην περίπτωση της Άγριας Πέστροφας η ρύπανση αυτή προκλήθηκε από την εισαγωγή στα υδατικά συστήματα ιχθυδίων Πέστροφας διαφορετικού είδους, που μεταφέρθηκε από άλλες περιοχές της Ελλάδας (Κεντρική Μακεδονία, Δυτική Ελλάδα). Ως εκ τούτου ο γηγενής πληθυσμός της Πέστροφας να έχει περιοριστεί μόνο σε μικρά ποτάμια της περιοχής όπως είναι το Διαβολόρεμα και το Φαρασινό.
Επομένως στόχος του έργου είναι η ανάλυση του γενετικού υλικού όλων των πληθυσμών Πέστροφας που διαβιούν σε ποτάμια και ρέματα εντός της περιοχής ευθύνης του ΦΔ, ώστε να είναι δυνατή η προστασία των ενδημικών πληθυσμών και απαγόρευση των εμπλουτισμών στις περιοχές αυτές.
</t>
  </si>
  <si>
    <t>Καταγραφή του συνόλου των εμποδίων που υπάρχουν σε όλα τα υδατικά συστήματα του ΦΔ και μελέτη άρσης αυτών. (Διάρκεια έργου 48 μήνες)</t>
  </si>
  <si>
    <t xml:space="preserve">Το Εθνικό Πάρκο Οροσειράς Ροδόπης, όπως καθορίζονται τα όριά του από το ν. 3044/2002 και οι περιοχές ευθύνης του ΦΔΟΡ όπως ορίστηκαν από τον ν. 4519/2018 </t>
  </si>
  <si>
    <t>Το Εθνικό Πάρκο Οροσειράς Ροδόπης, όπως καθορίζονται τα όριά του από το ν. 3044/2002</t>
  </si>
  <si>
    <t>Φορέας Διαχείρισης Οροσειράς Ροδόπης, ΙΝΑΛΕ, ΔΕΔΔΗΕ, ΔΑΟΚ, Διεύθυνση Υδάτων</t>
  </si>
  <si>
    <t>Μελέτη και κατασκευή νέων λεκανών εγκλιματισμού στην Κοίτη του ποταμού Νέστου. (Διάρκεια έργου 24 μήνες)</t>
  </si>
  <si>
    <t>Ανάντη των λεκανών εγκλιματισμού που έχουν δημιουργηθεί παλιότερα κοντά στην Σταυρούπολη Ξάνθης, και πριν τα Στενά Νέστου</t>
  </si>
  <si>
    <t>Φορέας Διαχείρισης Οροσειράς Ροδόπης, ΙΝΑΛΕ, ΔΕΔΔΗΕ, ΠΑΜΘ</t>
  </si>
  <si>
    <t>Σύλληψη και μεταφορά ενδημικών ειδών ιχθυοπανίδας για την αντιμετώπιση της διακοπής της ελευθεροεπικοινωνίας στους πληθυσμούς τους (Διάρκεια έργου 12 μήνες)</t>
  </si>
  <si>
    <t>Ποταμός Νέστος</t>
  </si>
  <si>
    <t>Παρακολούθηση των πληθυσμών των ξενικών ειδών ιχθυοπανίδας και τη σωστή διαχείριση τους (Διάρκεια έργου 24 μήνες)</t>
  </si>
  <si>
    <t xml:space="preserve">Σημαντική πίεση στα ενδημικά είδη ιχθυοπανίδας είναι η παρουσία ξενικών ειδών, τα οποία εξαιτίας της ανθεκτικότητά τους μπορούν να αποικίσουν μία περιοχή δημιουργώντας βιώσιμους πληθυσμούς. Οι διατροφικές συνήθειες αλλά και οι ιδιαίτερες στρατηγικές που έχουν συμβάλλουν στην μείωση των πληθυσμών ενδημικών ειδών.
Επομένως στόχος του έργου αυτού είναι η καταγραφή των ξενικών ειδών σε όλα τα συστήματα εντός της περιοχής ευθύνης του ΦΔ και η ενημέρωση του κόσμου για την παρουσία τους. Τα είδη στόχος ανήκουν στο παράρτημα ΙΙ της Οδ. 92/43 και αποτελούν είδη προτεραιότητας. Αυτά είναι τα είδη Barbus strumicae, Barbus cyclolepis, Cobitis strumicae και Rhodeus amarus.
</t>
  </si>
  <si>
    <t>Φορέας Διαχείρισης Οροσειράς Ροδόπης, ΠΑΜΘ, Αποκεντρωμένη Διοίκηση, Δασική Υπηρεσία</t>
  </si>
  <si>
    <t>Παρακολούθηση πληθυσμού, καταγραφή ενδιαιτήματος και δημογραφική ανάλυση του αγριόκουρκου. Πρόταση διαχειριστικών μέτρων για τη βελτίωση των ενδαιτημάτων του είδους στους διαδρόμους (corridors) που ενώνουν υπο-πληθυσμούς του</t>
  </si>
  <si>
    <t>Το Εθνικό Πάρκο Οροσειράς Ροδόπης, όπως καθορίζονται τα όριά του από το ν. 3044/2002, οι περιοχές ευθύνης του ΦΔΟΡ όπως ορίστηκαν από τον ν. 4519/2018 και οι ενδιάμεσες περιοχές που ενώνουν τις περιοχές Natura 2000 με κωδικό GR11260005, GR1150011 και GR1260009</t>
  </si>
  <si>
    <t>Φορέας Διαχείρισης Οροσειράς Ροδόπης, ΥΠΕΝ</t>
  </si>
  <si>
    <t xml:space="preserve">Το είδος αποτελεί είδος χαρακτηρισμού της περιοχής του δικτύου Natura 2000 με κωδικό GR1140008 (ΖΕΠ). Επιπρόσθετα υπάρχουν ενδείξεις, με βάση πρόσφατη έρευνα με μοντέλα καταλληλότητας ενδιαιτήματος, παρουσίας του είδους Δυτικά του Εθνικού Πάρκου Οροσειράς Ροδόπης (ΕΠΟΡ) στα όρη Όρβηλο, Μενοίκιο, Φαλακρό και στις ενδιάμεσες περιοχές που τα ενώνουν, όπως και Ανατολικά του ΕΠΟΡ (Ποϊραζίδης Κ, προφ. επικοινωνία). Σημαντική είναι η η παρακολούθηση του πληθυσμού του είδους στην περιοχή εξάπλωσης του, η εξακρίβωση της ύπαρξης του είδους στις προαναφερόμενες περιοχές, η καταγραφή του ενδιαιτήματος και η δημογραφική του ανάλυση. Στη μεθοδολογία παρακολούθησης προτείνεται και η ραδιοσήμανση του είδους.  Επίσης στην πρόταση περιλαμβάνεται η προμήθεια επιστημονικού εξοπλισμού. Σημαντική είναι η καταγραφή του ενδιαιτήματος στις περιοχές που αποτελούν διάδρομοι για τους μεταπληθυσμούς του είδους και η μελέτη των διαχειριστικών μέτρων που θα χρειαστούν να εφαρμοστούν για τη βελτίωση των περιοχών αυτών. 
</t>
  </si>
  <si>
    <t>Δημιουργία χειμερινής ταΐστρας έκτακτης ενίσχυσης για το ζευγάρι θαλασσαετών στους Ποταμούς</t>
  </si>
  <si>
    <t>Ποταμοί ΠΕ Δράμας</t>
  </si>
  <si>
    <t>Φορέας Διαχείρισης Οροσειράς Ροδόπης, Δασική Υπηρεσία</t>
  </si>
  <si>
    <t xml:space="preserve">Η παρούσα πρόταση αφορά τη δημιουργία ταΐστρας για το μοναδικό ζευγάρι θαλασσαετών στο ΕΠΟΡ κυρίως για τους χειμερινούς μήνες και ιδιαίτερα όταν οι λίμνες των φραγμάτων είναι παγωμένες. Περιλαμβάνει την περίφραξη μικρής έκτασης 1-2 στρεμμάτων βάσει των κείμενων υγειονομικών κανονισμών για τη λειτουργία χώρων τροφοδοσίας πτωματοφάγων αρπακτικών πτηνών (ΧΤΑΠ), για τον αποκλεισμό σαρκοφάγων. Η τροφοδοσία θα γίνεται από το προσωπικό του ΦΔΟΡ με μικρές ποσότητες τροφής (~50kg)  ανά τακτά χρονικά διαστήματα το χειμώνα και με μεγαλύτερη ένταση σε περίπτωση παγωνιών, και η παρακολούθηση από camera traps. Η επιλογή του χώρου θα γίνει με βάση την ευκολία προσγείωσης – απογείωσης, τη διαθέσιμη οδική πρόσβαση και σε συνεργασία με την αρμόδια δασική υπηρεσία. </t>
  </si>
  <si>
    <t>Παρακολούθηση, συστηματική καταγραφή και εφαρμογή διαχειριστικών μέτρων για είδη χειρόπτερων της κοινοτικής οδηγίας (Διάρκεια 1 έτους)</t>
  </si>
  <si>
    <t xml:space="preserve">Παρακολούθηση, συστηματική καταγραφή και εφαρμογή διαχειριστικών μέτρων για είδη χειρόπτερων που χρήζουν προστασίας σε περιοχές όπου κριθεί αναγκαίο εντός της περιοχής ευθύνης του ΦΔΟΡ. Επισκέψεις ειδικού επιστήμονα των 7 ημερών σε 3 ή 4 εποχές για παρακολούθηση για ένα έτος και προμήθεια ειδικού εξοπλισμού
</t>
  </si>
  <si>
    <t>Καταγραφή ιχθυοπανίδας στην περιοχή των Τεναγών Φιλίππων σε συνδυασμό με τη μελέτη της φυσικοχημικής κατάστασης του ρεμάτων</t>
  </si>
  <si>
    <t>Τενάγη Φιλλίπων</t>
  </si>
  <si>
    <t>ΙΝΑΛΕ, ΥΠΕΝ</t>
  </si>
  <si>
    <t xml:space="preserve">Στο πλαίσιο του έργου «Εποπτεία και αξιολόγηση της κατάστασης διατήρησης ειδών ιχθυοπανίδας κοινοτικού ενδιαφέροντος στην Ελλάδα (2013-2015)», πραγματοποιήθηκε για πρώτη φορά η καταγραφή των ειδών ιχθυοπανίδας στην περιοχή των Τεναγών Φιλίππων Επομένως, κρίνεται απαραίτητη η επικαιροποίηση των αποτελεσμάτων της προαναφερόμενης μελέτης αλλά και η επακριβής καταγραφή της εξάπλωσης των ειδών ενδιαφέροντος, τόσο των ενδημικών όσο και των ξενικών ειδών, και προσδιορισμού του μεγέθους των πληθυσμών τους. 
Όλα τα παραπάνω μπορούν να πραγματοποιηθούν σε συνδυασμό με την καταγραφή και αξιολόγηση των σημειακών πηγών ρύπανσης του ποταμού, που αποτελούν και τις κυριότερες πηγές πίεσης των ιχθυοπληθυσμών.
</t>
  </si>
  <si>
    <t>Μόνωση ηλεκτροδοτικού δικτύου στην περιοχή Ποταμών, Τεμένους και Παρανεστίου - Πρασινάδας για την προστασία ειδών ορνιθοπανίδας όπως του Χρυσαετόυ, του Ασπροπάρη και του Μαυροπελαργού</t>
  </si>
  <si>
    <t>Φορέας Διαχείρισης Οροσειράς Ροδόπης, ΔΕΔΔΗΕ</t>
  </si>
  <si>
    <t>Εφαρμογή διαχειριστικών μέτρων για την άμβλυνση της σύγκρουσης άγριας ζωής - ανθρώπου και την εξάλειψη της χρήσης των δηλητηριασμένων δολωμάτων - Πρόγραμμα χορήγησης ηλεκτροφόρων περιφράξεων για μεγάλα σαρκοφάγα και οπληφόρα</t>
  </si>
  <si>
    <t>Εφαρμογή διαχειριστικών μέτρων για την άμβλυνση της σύγκρουσης άγριας ζωής - ανθρώπου και την εξάλειψη της χρήσης των δηλητηριασμένων δολωμάτων ως αντιδικία, με την προμήθεια και διανομή ηλεκροφόρων περιφράξεων σε επαγγελματίες και μη, αγρότες (κτηνοτρόφους, μελισσοκόμους, κα) σε συνέχεια του προγράμματος που υλοποιείται από τον ΦΔΟΡ από την προηγούμενη προγραμματική περίοδο ΕΣΠΑ 2007-2013. Περιλαμβάνει την προμήθεια 12 ηλεκτροφόρων περιφράξεων ανά έτος για την αποφυγή των κρουσμάτων από μεγάλα σαρκοφάγα, κόστους ~1450€. Επίσης, περιλαμβάνει μικρότερη προμήθεια ηλεκτροφόρων περιφράξεων (5 ηλ. περιφράξεις/έτος) με προδιαγραφές για την αποφυγή κρουσμάτων στη φυτική παραγωγή από οπληφόρα, κόστους ~1200€. Ενοίκιαση χώρου για αποθήκευση τους (2400€/έτος).</t>
  </si>
  <si>
    <t>Εφαρμογή διαχειριστικών μέτρων για την άμβλυνση της σύγκρουσης άγριας ζωής - ανθρώπου και την εξάλειψη της χρήσης των δηλητηριασμένων δολωμάτων - Προμήθεια ειδικών κάδων μη ανοιγόμενων από αρκούδα</t>
  </si>
  <si>
    <t xml:space="preserve">Ο σκοπός της χρήσης αυτών των κάδων είναι αφενός η αποφυγή της τροφοληψίας των αρκούδων από αυτούς και κατά συνέπεια η ελαχιστοποίηση της δημιουργίας εξοικειωμένων με τους ανθρώπους ζώων, και αφετέρου να αποκτήσουν οι κάτοικοι μία αίσθηση ασφάλειας μέσα στους οικισμούς με τον περιορισμό των «αρκουδο-επισκέψεων». Στην πρόταση οι κάδοι είναι ειδικά σχεδιασμένοι προκειμένου να μην ανοίγονται από αρκούδες και επομένως να μην αποτελούν διαθέσιμη πηγή τροφής. Προτείνεται η προμήθεια και διανομή στις αρμόδιες υπηρεσίες 60 ειδικών κάδων, κόστους ~750€/κάδο, η τοποθέτηση τους σε περιοχές με "υψηλό ρίσκο" εμφάνισης του είδους με βάση την εξάπλωση του και η συντήρηση -ή ενδεχόμενη μετατροπή/τροποποίηση σύμφωνα με τις νέες προδιαγραφές- των ήδη εγκατεστημένων κάδων από προηγούμενο παρόμοιο πρόγραμμα που εφάρμοσε ο ΦΔΟΡ στην προηγούμενη προγραμματική περίοδο ΕΣΠΑ 2007-2013 (κόστους ~5000€). Υποψήφιες περιοχές τοποθέτησης τους αποτελούν οι νέες περιοχές NATURA 2000 στην ευθύνη του ΦΔΟΡ όπως ορίστηκαν από τον ν. 4519/2018 </t>
  </si>
  <si>
    <t>Εφαρμογή διαχειριστικών μέτρων για την άμβλυνση της σύγκρουσης άγριας ζωής - ανθρώπου και την εξάλειψη της χρήσης των δηλητηριασμένων δολωμάτων - Διατήρηση Δικτύου Χορήγησης Σκύλων Φύλαξης Κοπαδιού</t>
  </si>
  <si>
    <t>Το Εθνικό Πάρκο Οροσειράς Ροδόπης, όπως καθορίζονται τα όριά του από το ν. 3044/2002 και οι περιοχές ευθύνης του ΦΔΟΡ όπως ορίστηκαν από τον ν. 4519/2018</t>
  </si>
  <si>
    <t>Εφαρμογή διαχειριστικών μέτρων για την άμβλυνση της σύγκρουσης άγριας ζωής - ανθρώπου και την εξάλειψη της χρήσης των δηλητηριασμένων δολωμάτων ως αντιδικία, με τη χορήγηση Σκύλων Φύλαξης Κοπαδιού σε επαγγελματίες κτηνοτρόφους. Η χρήση Σκύλων Φύλαξης Κοπαδιού είναι μια από τις πιο αρχαίες και αποτελεσματικές μεθόδους για την προστασία των εκτρεφόμενων ζώων από τις επιθέσεις μεγάλων σαρκοφάγων και άλλων θηρευτών. Η δράση έχει χαρακτήρα μέτρου πρόληψης ζημιών στο ζωικό κεφάλαιο από μεγάλα σαρκοφάγα (αρκούδες, λύκοι) και στοχεύει στη μείωση και την άμβλυνση της σύγκρουσης μεταξύ κτηνοτρόφων και άγριας πανίδας στην περιοχή υλοποίησής της (περιοχή ευθύνης ΦΔΟΡ). Συγκεκριμένα θα επικαιροποιηθεί το δίκτυο κτηνοτρόφων που διαθέτουν ή έχουν ανάγκη καλών Σκύλων Φύλαξης Κοπαδιού (ΣΦΚ) όπως αυτό δημιουργήθηκε από τον ΦΔΟΡ το 2014, προκειμένου να ενθαρρυνθεί η συνέχιση-διάδοση της χρήσης του προληπτικού αυτού μέτρου και η ανταλλαγή κουταβιών και γεννητόρων μεταξύ των μελών του δικτύου. Θα δημιουργηθεί μια μικρή υποδομή φιλοξενίας κουταβιών και γεννήτορων (5000€). Αμοιβή ειδικού κτηνιάτρου (6000€/έτος). Κτηνιατρικά φάρμακα, εμβολιασμοί, τσιπάκια, τροφή, αναλώσιμα, εξοπλισμός μεταφοράς 4000€/έτος.</t>
  </si>
  <si>
    <t>Εγκαθίδρυση και λειτουργία ειδικής μονάδας σκύλου ανίχνευσης δηλητηριασμένων δολωμάτων (Διάρκεια έργου 6 έτη)</t>
  </si>
  <si>
    <t>Μια από τις μεγαλύτερες απειλές που αντιμετωπίζουν τα αρπακτικά πουλιά και σαρκοφάγα θηλαστικά απότελεί η χρήση δηλητηριασμένων δολωμάτων, μια πρακτική που χρησιμοποιείται ακόμα στην ύπαιθρο. Η δράση αφορά στην εκπαίδευση, εγκατάσταση και λειτουργία μιας ειδικής μονάδας σκύλου ανιχνευτή για τον έγκαιρο εντοπισμό δηλητηριασμένων δολωμάτων που έχουν παράνομα τοποθετηθεί στην περιοχής ευθύνης του ΦΔΟΡ (αποφυγή πρωτογενούς δηλητηρίασης) καθώς και όσων ζώων έχουν δηλητηριασθεί (αποφυγή δευτερογενούς δηλητηρίασης). Στόχοι της δράσης είναι κατα κύριο λόγο ο αποτελεσματικός εντοπισμός δηλητηριασμένων δολωμάτων η χρήση της οποίας είναι ιδιαίτερα διαδεδομένη σε όλη την Ελλάδα με την Θράκη να αποτελεί τρίτη σε σειρά κατάταξης όσον αφορά τη συχνότητα χρήσης αυτής της πρακτικής, η συστηματική καταγραφή του προβλήματος και η συγκέντρωση σημαντικών δεδομένων (είδος δηλητηρίου, αιτίες χρήσης), η αποθάρρυνση των επίδοξων παράνομων χρηστών. Επίσης, η αύξηση της βιωσιμότητας των Σκύλων Φύλαξης Κοπαδιών από επιθέσεις άγριων σαρκοφάγων με συνεπακόλουθη τη μείωση των απωλειών των παραγωγών, καθώς ένας πολύ μεγάλος αριθμός ποιμενικών σκύλων θανατώνονται ετησίως μετά από κατανάλωση δηλητηριασμένων δολωμάτων. Επιπλέον, η μείωση της θνησιμότητας αρπακτικών και νεκροφάγων πουλιών (γύπες) από κατανάλωση δηλητηριασμένων πτωμάτων. Πολλά περιστατικά θανάτωσης προστατευόμενων ειδών έχουν καταγραφή πανελλαδικά και εντός του ΦΔΟΡ εξαιτίας της χρήσης δηλητηριασμένων δολωμάτων, όπως αρκούδες, όρνια, χρυσαετοί και τέλος η ενδυνάμωση εμπλοκής των αρμόδιων υπηρεσιών στα περιστατικά παράνομης χρήσης δηλητηριασμένων δολωμάτων σύμφωνα και με την πρόσφατη ΥΑ 168599-1495-2018 για την κατάρτιση Τοπικού Σχεδίου Δράσης για την καταπολέμηση του φαινομένου. Μετά την ολοκλήρωση της δράσης που περιλαμβάνει τα πρώτα τρία έτη την προμήθεια του σκύλου, την εκπαίδευση του μαζί με το χειριστή του και την προμήθεια του ειδικού εξοπλισμού (94.000€) θα πρέπει να προβλεφθεί ένα επιπλέον ποσό προϋπολογισμού για τη διατήρηση της ομάδας και της λειτουργίας της τα επόμενα τρία έτη που αφορά τα έξοδα συντήρησης του σκύλου (τροφές, κτηνίατρος,κα), η αμοιβή του χειριστή, τα έξοδα μετακίνησης τους και η συντήρηση του αμαξιού (~28000€) .</t>
  </si>
  <si>
    <t>Παρακολούθηση του είδους της πετροπέρδικας, καταγραφή των κυριότερων απειλών-πιέσεων και πρόταση διαχειριστικών μέτρων προς εφαρμογή</t>
  </si>
  <si>
    <t xml:space="preserve">Γενετική μελέτη και εκτίμηση της αφθονίας του πληθυσμού της αρκούδας με μη παρεμβατικές μεθόδους. </t>
  </si>
  <si>
    <t>Γενετική μελέτη και εκτίμηση της αφθονίας του πληθυσμού της αγριόγατας με μη παρεμβατικές μεθόδους</t>
  </si>
  <si>
    <t>Αξιολόγηση της γενετικής κατάστασης του τοπικού πληθυσμού αγριόγατας και εκτίμηση με γενετικές μεθόδους της αφθονίας του, θα συγκεντρωθούν δειγμάτων τριχών (δίκτυο τριχοπαγίδων εμποτισμένο με βαλεριάνα), κοπράνων κσι ιστών από νεκρά ζώα στην περιοχή ευθύνης του ΦΔΟΡ (non invasive sampling). Θα εξακριβωθεί ο βαθμός της γενετικής επιμόλυνσης του είδους και θα γίνει προσπάθεια για γενετική ταυτοποίηση των ατόμων που ζουν στην περιοχή, τον προσδιορισμό του φύλου τους αλλά και την εκτίμηση βασικών παραμέτρων πληθυσμιακής γενετικής, απαραίτητων για την ορθή διαχείριση και διατήρηση του είδους. (Αμοιβή ερευνητή 15500€, Αναλώσιμα 500€, Γενετική ανάλυση για 100 δείγματα 9000€, εξοπλισμός 7000€)</t>
  </si>
  <si>
    <t>Γενετική μελέτη και εκτίμηση της αφθονίας του πληθυσμού του αγριόγιδου με μη παρεμβατικές μεθόδους (Διάρκεια έργου 3 έτη)</t>
  </si>
  <si>
    <t>Εφαρμογή διαχειριστικών μέτρων για την άμβλυνση της σύγκρουσης άγριας ζωής - ανθρώπου - Παραγωγή και διανομή  Kit Αντίδοτων Πρώτων βοηθειών για Δηλητηρίαση ΣΦΚ</t>
  </si>
  <si>
    <t>Τα Σκυλιά Φύλαξης Κοπαδιών είναι χρήσιμα εργαλεία για τη μείωση της διαμάχης μεταξύ των μεγάλων σαρκοφάγων της άγριας πανίδας και των αγροτών, που αποτελεί και το κύριο κίνητρο για την παράνομη χρήση των δηλητηρίων, γεγονός που επηρεάζει αρνητικά με έμμεσο τρόπο πολλά είδη ορνιθοπανίδας και θηλαστικών. Τα τσοπανόσκυλα δηλητηριάζονται μετά από την παράνομη χρήση δηλητηρίων που έχουν τοποθετηθεί για την αντιμετώπιση του λύκου ή της αλεπούς αλλά ακόμα και συνειδητά όταν υπάρχουν διαφορές μεταξύ κυνηγών (κατά την περίπτωση θανάτωσης κυνηγόσκυλων από τσοπανόσκυλα). Τα kits θα χορηγηθούν σε πληγέντες αγρότες ή σε αγρότες και κυνηγούς σε περιοχές μεγάλου κινδύνου. Το αντικείμενο του έργου αφορά την προμήθεια χιλίων (1000) πακέτων αντίδοτων αντιμετώπισης δηλητηριασμένων δολωμάτων για την αντιμετώπιση κρουσμάτων δηλητηρίασης ζώων από την παράνομη χρήση αυτών. (Φυλλάδιο οδηγιών 2000€, 20€/kit)</t>
  </si>
  <si>
    <t>Εφαρμογή διαχειριστικών μέτρων για την άμβλυνση της σύγκρουσης άγριας ζωής - ανθρώπου και την εξάλειψη της χρήσης των δηλητηριασμένων δολωμάτων -  Επικαιροποίηση των υποβάθρων \GIS\ με τον εντοπισμό των πρόσφατων και χρόνιων περιοχών σύγκρουσης λύκου-ανθρώπου. Διανομή αποτρεπτικών μέσων, γιλέκων προφύλαξης σκύλων και περιφράξεων fladry</t>
  </si>
  <si>
    <t>Εφαρμογή διαχειριστικών μέτρων για την άμβλυνση της σύγκρουσης άγριας ζωής - ανθρώπου και την εξάλειψη της χρήσης των δηλητηριασμένων δολωμάτων ως αντιδικία, με την επικαιροποίηση των υποβάθρων \GIS\ με τον εντοπισμό των πρόσφατων και χρόνιων περιοχών σύγκρουσης λύκου-ανθρώπου και τη διανομή αποτρεπτικών μέσων, γιλέκων προφύλαξης σκύλων και περιφράξεων fladry για τη μείωση των κρουσμάτων στο ζωικό κεφάλαιο των επαγγελματιών της περιοχής και των σκύλων των κυνηγών. (Αμοιβή ερευνητή  15000€,  αποτρεπτικά μέσα (18000€), 15χ γιλέκα 700€/γιλέκο (10500€), 10χ fladry (14320€), αναλώσιμα (2000€)</t>
  </si>
  <si>
    <t>GR1140008, GR1140009</t>
  </si>
  <si>
    <t>Σύστημα παρακολούθησης ειδών άγριαςς πανίδας με τη χρήση trail cameras</t>
  </si>
  <si>
    <t xml:space="preserve">Για την αποτελεσματική παρακολούθηση των ειδών άγριας πανίδας υο σύστημα θα περιλαμβάνει σαράντα (40) trail cameras για την παρακολούθηση της άγριας ζωής στο φυσικό της περιβάλλον μαζί με τα παρελκόμενα τους. Ορισμένα ζώα έχουν κρυπτική συμπεριφορά, είτε δραστηριοποιούνται περισσότερο τη νύκτα γεγονός που δυσχεραίνει την παρακολούθηση τους. Στην περίπτωση αυτή προτιμάται η χρήση τέτοιων συστημάτων τα οποία έχουν την κατάλληλη τεχνολογία για τη λήψη φωτογραφιών και βίντεο κατά τη διάρκεια της ημέρας αλλά και της νύκτας. Με τον τρόπο αυτό πολλοί επιστήμονες έχουν συλλέξει σημαντικές πληροφορίες όσον αφορά την ηθολογία πολλών ειδών. Οι κάμερες αυτές ενεργοποιούνται με την ανίχνευση της κίνησης, ενώ τον υπόλοιπο χρόνο παραμένουν ανενεργές για εξοικονόμηση της ενέργεια τους. Το μέτρο θα χρησιμοποιηθεί σε συνέργεια και με άλλες δράσεις για την εξακρίβωση της αποτελεσματικότητας τους, όπως της χρήσης αποτρεπτικών μέσων, ηλεκτροφόρων περιφράξεων κ.α. σε στάνες, κλπ. (trail camera 600€/τμχ, παρελκόμενα: κάρτες SD,αλυσίδες, προστατευτικές θήκες, κα 100€/κάμερα) </t>
  </si>
  <si>
    <t xml:space="preserve">Διαχρονική καταγραφή της απώλειας και της υποβάθμισης των αμμοθινικών τύπων οικοτόπων (τύποι οικοτόπων 2110, 2120, 2190, 2220, 2230, 2250*&amp; 2260) στις περιοχές Natura της Δυτικής Κρήτης, εκτίμηση των αιτιών και πρόταση διαχειριστικών μέτρων.
Το μέτρο αφορά τους αμμοθινικούς τύπους οικοτόπων 2110, 2120, 2190, 2220, 2230, 2250* &amp; 2260 στην περιοχή ευθύνης του Φορέα Διαχείρισης Εθνικού Δρυμού Σαμαριάς – Δυτικής Κρήτης, οι οποίοι καταλαμβάνουν συνολικά 401,25 εκτάρια. Η υλοποίηση του μέτρου αφορά αρχικά την διαχρονική καταγραφή των προβλημάτων που εντοπίζονται στα οικοσυστήματα αυτά (με έμφαση τη διάβρωση). Η καταγραφή θα γίνει με χρήση σειράς αεροφωτογραφιών ή δορυφορικών εικόνων από το 1945 έως σήμερα (για κάθε έτος όπου είναι δυνατόν). Αφού γίνει ακριβής ορθοαναγωγή του φωτογραφικού υλικού θα εντοπιστεί χρονικά η ύπαρξη και η ένταση των προβλημάτων που σχετίζονται με τις ακτές και θα γίνει λεπτομερής χαρτογράφηση των παρατηρούμενων μεταβολών. Ακολούθως με τη χρήση του ίδιου και επιπλέον υλικού καθώς και με τη διενέργεια εργασιών πεδίου, θα εντοπιστούν οι αιτίες εμφάνισης των προβλημάτων αυτών (πχ παράκτιες δομικές κατασκευές ή δρόμοι, επεμβάσεις στα εκβαλλόμενα υδατορεύματα ή στις λεκάνες απορροής τους κλπ.). Αφού ολοκληρωθεί η χαρτογράφηση και εντοπιστούν οι αιτίες θα προταθούν συγκεκριμένα και ρεαλιστικά μέτρα για την αποτροπή της περεταίρω καταστροφής ή ακόμα και τοπικής εξαφάνισης των συγκεκριμένων τύπων οικοτόπων (πχ απομάκρυνση δομικών κατασκευών ή δρόμων, αλλαγή περιορισμών δόμησης κλπ). Τέλος θα τεθούν οι προδιαγραφές και οι βάσεις για τη συνέχιση της παρακολούθησης των μεταβολών στα αμμοθινικά οικοσυστήματα από τον φορέα διαχείρισης με τη χρήση drone και εργασιών πεδίου (πχ ορισμός φωτοσταθερών, καθορισμός μεθοδολογίας κλπ).
</t>
  </si>
  <si>
    <t>Φορέας Διαχείρισης Εθνικού Δρυμού Σαμαριάς - Δυτικής Κρήτης</t>
  </si>
  <si>
    <t>Οι αμμοθινικοί τύποι οικοτόπων που βρίσκονται στην περιοχή ευθύνης του Φορέα Διαχείρισης Εθνικού δρυμού Σαμαριάς – Δυτικής Κρήτης, βρίσκονται στο σύνολό τους σε ανεπαρκή κατάσταση διατήρησης (U2) με εξαίρεση τον τύπο οικοτόπου 2120 ο οποίος βρίσκεται σε κακή κατάσταση διατήρησης. Ιδιαίτερα στην Δυτική Κρήτη λόγω της ισχυρής τουριστικής ανάπτυξης έχουν παρατηρηθεί πολλαπλές πιέσεις με σημαντικότερη αυτή της διάβρωσης και του συνεπακόλουθου δραστικού περιορισμού της έκτασης που καταλαμβάνουν οι αμμοθινικοί τύποι οικοτόπων. Το πρόβλημα της διάβρωσης είναι γνωστό και ιδιαίτερα εμφανές ενώ σε συγκεκριμένες θέσεις έχει τεκμηριωθεί και από σχετικές επίστημονικές εργασίες (πχ Synolakis et al, 2008) στις οποίες μάλιστα επισημαίνεται ότι η μη λήψη μέτρων θα οδηγήσει σε απώλειες παραλιών τις επόμενες δεκαετίες. Η απώλεια των τύπων οικοτόπων αυτών λόγω της διάβρωσης καθιστά ιδιαίτερα δαπανηρή αν όχι αδύνατη την αποκατάστασή τους ενώ επιφέρει και άλλα οικονομικά και κοινωνικά κόστη. Προκειμένου να ληφθούν τα κατάλληλα μέτρα ανάσχεσης της απώλειας των αμμοθινικών τύπων οικοτόπων (είτε τα μέτρα εφαρμόζονται από την αυτοδιοίκηση, τους εμπλεκόμενους φορείς ή κεντρικά από το υπουργείο) πρέπει πρώτα να εντοπιστούν με μεγάλη λεπτομέρεια τα ακριβή αίτια. Η αποτελεσματικότητα των μέτρων που θα ληφθούν βάσει της σχετικής μελέτης που θα εκπονηθεί θα πρέπει να παρακολουθείται και για το λόγο αυτό θα πρέπει στην ίδια τη μελέτη να έχει καθοριστεί η μεθοδολογία παρακολούθησης.</t>
  </si>
  <si>
    <t>1] Synolakis, C.E., N. Kalligeris, S. Foteinis, and V. Voukouvalas. 2008. The Plight of the Beaches of Crete, Proceedings of the Solutions to Coastal Disasters Conference, Oahu, Hawaii, April 13 – 16
2] Alexandrakis, S.E. Poulos. An holistic approach to beach erosion vulnerability assessment Sci. Rep., 4 (2014)
3] Tsoukala VK, Katsardi V, Hadjibiros K, Moutzouris CI (2015) Beach erosion and consequential impacts due to the presence of harbours in sandy beaches in Greece and Cyprus. Environ Process 2:S55–S71</t>
  </si>
  <si>
    <t xml:space="preserve">Δημιουργία πλαισίου σύνδεσης των διαχειριστικών σχεδίων που υλοποιούνται στις περιοχές του δικτύου Natura 2000.
Το μέτρο ουσιαστικά αφορά την δημιουργία πλαισίου, κεντρικά από το Υπουργείο, με το οποίο θα συνδέονται τα επί μέρους διαχειριστικά σχέδια που υλοποιούνται σε περιοχές Natura. Συγκεκριμένα το μέτρο αυτό αφορά τα εξής διαχειριστικά που εφαρμόζονται σε περιοχές Natura: 1. Τα διαχειριστικά σχέδια βόσκησης που θα εκπονηθούν με ευθύνη των Περιφερειών, 2. Τα δασικά διαχειριστικά σχέδια που εκπονούνται με ευθύνη της δασικής υπηρεσίας, 3. Τα διαχειριστικά σχέδια των περιοχών Natura 2000 που θα εκπονηθούν στο πλαίσιο του σχετικού έργου για τις ΕΠΜ και τα Διαχειριστικά, 4. Τα θεματικά διαχειριστικά σχέδια για είδη και οικοτόπους τα οποία εκπονούνται κεντρικά, 5.  εκπόνηση θεματικών σχεδίων διαχείρισης για τον τομέα της γεωργίας σε προστατευόμενες περιοχές. Το πλαίσιο θα καθορίζει την σύνδεση όλων αυτών των διαχειριστικών με τρόπο που το ένα να λαμβάνει υποχρεωτικά υπόψη το άλλο επιτυγχάνοντας τη συνέργεια των αποτελεσμάτων τους.
</t>
  </si>
  <si>
    <t>Στις περιοχές Natura εκπονούνται και υλοποιούνται μια σειρά από διαχειριστικά σχέδια από διάφορους φορείς. Τα σχέδια αυτέ θέτουν κάθε φορά διαχειριστικούς στόχους και μέτρα τα για τα οποία δεν υπάρχει εξασφάλιση ότι δε θα είναι αντικρουόμενα μεταξύ τους, ενώ επίσης η ανεξάρτητη υλοποίησή τους έχει ως αποτέλεσμα την αποσπασματικότητα των αποτελεσμάτων χωρίς αυτά να λειτουργούν συνεργιστικά. Η σύνταξη των διαχειριστικών θα πρέπει να γίνεται σε ένα κοινό πλαίσιο υποχρεώνοντας το κάθε διαχειριστικό να λαμβάνει υπόψη του τα υπόλοιπα.  Για παράδειγμα μια περιοχή στην οποία το δασικό διαχειριστικό προτείνει αναγεννητικές υλοτομίες μπορεί ταυτόχρονα να προτείνεται για βόσκηση και παράλληλα να μην εξυπηρετούνται οι ευρύτεροι σκοποί που έχουν τεθεί στο διαχειριστικό για την περιοχή Natura.</t>
  </si>
  <si>
    <t>Μελέτη αξιοποίησης οριακών αγροτικών γαιών για την παραγωγή ζωοτροφών με τη χρήση αυτοφυών ειδών χλωρίδας και γηγενών ποικιλιών στη δυτική Κρήτη.
Η μελέτη αφορά την αναζήτηση αυτοφυών φυτών καθώς και τοπικών ποικιλιών που θα μπορούσαν να αξιοποιηθούν για την παραγωγή ζωοτροφών μέσω της καλλιέργειάς τους. Μετά τον εντοπισμό των φυτών που θα μπορούσαν δυνητικά να αξιοποιηθούν για το σκοπό αυτό θα πρέπει να γίνει αξιολόγηση της καταλληλότητάς τους ως ζωοτροφής αλλά και οικονομοτεχνική ανάλυση της βιωσιμότητας μιας τέτοιας παραγωγής ζωοτροφών. Στη μελέτη πρέπει να καθοριστεί και ο τρόπος παραγωγής ζωοτροφών (πχ χειρισμός αναπαραγωγικού υλικό) ώστε να τεθούν όλες οι βάσεις για την εφαρμογή της μελέτης στην πράξη.  Οι εκτάσεις στις οποίες θα πρέπει να στοχεύει η μελέτη είναι οι άγονοι αγροί που σήμερα δεν καλλιεργούνται και βρίσκονται κυρίως σε ημιορεινές περιοχές του δικτύου Natura 2000 στο νομό Χανίων.</t>
  </si>
  <si>
    <t>Στόχος είναι να τεθούν οι βάσεις για να μπορεί να γίνει ιδιοκαλλιέργεια ζωωτροφών από τους αγρότες και κτηνοτρόφους στις περιοχές Natura του νομού Χανίων βελτιόντας έτσι το ενδιαίτημα τροφοληψίας ειδών της άγριας πανίδας με κύρια στόχευση τον σπιζαετό. Η καλλιέργειες αυτές αναμένεται για παράδειγμα να αυξήσουν τον πληθυσμό της πέρδικας που αποτελεί βασική λεία για το σπιζαετό. Χωρίς μια μελέτη η οποία θα δίνει τη δυνατότητα αξιοποίησης τοπικών ποικιλιών και αυτοφυών φυτών τόσο από τεχνική (παραγωγή υλικού, μέθοδος καλλιέργειας κλπ) όσο και από οικονομική σκοπιά, δεν πρόκειται να γίνουν τέτοιου είδους βελτιώσεις που να έχουν μακροπρόθεσμη διάρκεια (άρα και αποτελέσματα) και μηδενικό κόστος (αντίθετα θα προσφέρουν κέρδος στον κτηνοτρόφο).</t>
  </si>
  <si>
    <t>Πιλοτική εφαρμογή αλλαγής του τρόπου χορήγησης της Ενιαίας Ενίσχυσης στος κτηνοτρόφους του νομού Χανίων. Το μέτρο αφορά την πιλοτική αλλαγή των κριτηρίων για την χορήγηση ενιαίας ενίσχυσης στους κτηνοτρόφους του Νομού Χανίων με σκοπό την ανάσχεση της υποβάθμισης των χερσαίων οικοσυστημάτων του νομού (ιδιίως στην επαρχία Σφακίων). Η μεταβολή δεν θα αφορά το ποσό των ενισχύσεων αλλά μόνο τα κρητήρια χορήγησής τους που θα πρέπει να είναι αποδεσμευμένα από τον αριθμό των ζώων. Ως κριτήρια μπορούν να μπούν η ποσότητα των παραγόμενων προιόντων (κυρίως γάλα) αλλά και πρακτικές που δεν οδηγούν σε υποβάθμιση τα βοσκούμενα οικοσυστήματα (επομένως και τους τύπους οικοτόπων) όπως η περιφορά και η αναστολή της βόσκησης.</t>
  </si>
  <si>
    <t xml:space="preserve">Στην Κρήτη η βλάστηση είναι, σε σημαντικό βαθμό, προσαρμοσμένη στη βόσκηση, τα ήθη (και κατ’ επέκταση οι διαταράξεις) όμως των κτηνοτρόφων και των κατοίκων της περιοχής έχουν αλλάξει κυρίως, λόγω της Κοινής Αγροτικής Πολιτικής και των προγραμμάτων κοινοτικών ενισχύσεων (Rackham &amp; Moody, 2008). Εξαιτίας αυτών των αλλαγών η παραγωγή κτηνοτροφικών προϊόντων αποτελεί συχνά δευτερεύουσας σημασίας ζήτημα σε σχέση με την απόκτηση μεγάλου αριθμού ζώων που θα δικαιολογήσουν μεγαλύτερο ποσό ενιαίας ενίσχυσης. Ως αποτέλεσμα, σε ορισμένες περιοχές ο αριθμός των βόσκοντων ζώων σε συνδυασμό με το είδος των ζώων και τη διάρκεια που αυτά βόσκουν σε μια περιοχή, προκαλεί προβλήματα υπερβόσκησης (Ispikoudis et al., 1993) παρεμποδίζοντας τη φυσική αναγέννηση των συστάδων αείφυλλων πλατύφυλλων, περιορίζοντας είδη ευαίσθητα στη βόσκηση και ασκώντας ισχυρό ανταγωνισμό στον φυσικό πληθυσμό του κρητικού αιγάγρου. Εξαιτίας αυτής της μεγάλης μεταβολής που έχει επέλθει στη διάρκεια, την ένταση και τη φύση των ανθρωπογενών διαταράξεων στα Λευκά Όρη, παρατηρούμε διαχρονική μεταβολή της βλάστησης σε σημαντικό βαθμό (Jouffroy-Bapicot et al., 2016). Η ανάγκη αλλαγής των κριτηρίων για τη χορήγηση της επιδότησης αναμένεται να ευνοήσει την παραγωγή (σήμερα μεγάλος αριθμός ζώων υπάρχει μόνο για την επιδότηση και δεν αξιοποιούνται για την παραγωγή) αφήνοντας το περιθώριο ανάκαμψης της βλάστησης περιορίζοντας έτσι και την υποβάθμιση από  τη διάβρωση. Αλλάζοντας τα κριτήρια χορήγησης επιδότησης των κτηνοτροφικών εκμεταλλεύσεων μπορεί να ευνοηθεί γενικότερα η βιοποικιλότητα όπως οι τύποι οικοτόπων 934Α και 9340, o κρητικός αίγαγρος η Cephalanthera cuculata κλπ. </t>
  </si>
  <si>
    <t xml:space="preserve">[1] Rackham O., Moody J. (2008). Η δημιουργία του Κρητικού Τοπίου. Πανεπιστημιακές Εκδόσεις Κρήτης, Ηράκλειο, 380 σελ.
[2] Ispikoudis I, Lyrintzis G, Kyriakalis S. (1993). Impact of human activities on Mediterranean
landscapes in western Crete. Landscape and Urban Planning, 24:259–71.
[3] Jouffroy-Bapicot I., Vannière B., Iglesias V., Debret M., Delarras J-F. (2016). 2000 Years of
Grazing History and the Making of the Cretan Mountain Landscape, Greece. PLoS ONE 11(6):
e0156875.
</t>
  </si>
  <si>
    <t>Απομάκρυνση καλαμώνων με Arundo donax σε 10 θέσεις του δικτύου Natura 2000 στο νομό Χανίων. Η προτεινόμενη δράση είναι πιλοτική και αφορά την αποκατάσταση τύπων οικοτόπων με αζωνική βλάστηση (92D0, 92C0, μεσογειακά ποτάμια εποχιακής ροής) μέσω της απομάκρυνσης καλαμώνων με Arundo donax με παράλληλη φύτευση αυτόχθονων ειδών που χαρακτηρίζουν τη βλάστηση σε κάθε περιοχή παρέμβασης. Στόχος είναι η ανασύσταση της βλάστησης σε κάθε περιοχή παρέμβασης και η επαναφορά της στη φυσική κατάσταση στον μέγιστο δυνατό βαθμό. Παράλληλα στο πλαίσιο της δράσης θα αξιολογηθούν τα αποτελέσματα προκειμένου να αξιοποιηθεί η αποκτηθείσα εμπειρία και σε άλλες περιοχές.</t>
  </si>
  <si>
    <t>Πιλοτική ποκατάσταση επιλλεγμένων τύπων οικοτόπων που υποβαθμίζονται από την επεκτατικότητα του είδους Arundo donax</t>
  </si>
  <si>
    <t>Οι καλαμώνες με Arundo donax λόγω των ανθρωπογενών επιδράσεων (χρήση λιπασμάτων, εκχερσώσεις κλπ) έχουν αναπτυχθεί και επεκταθεί σε σημαντικό βαθμό στους τύπους οικοτόπων της πεδινής ζώνης της Δυτικής Κρήτης που συνδέονται με το νερό, καταλαμβάνοντας κενούς χώρους και εκτοπίζοντας της τοπική φυσική βλάστηση. Αποτέλεσμα του φαινομένου αυτού (που παρατηρείται γενικά στα μεσογειακού τύπου οικοσυστήματα)  είναι η επικράτηση περιορισμένου αριθμού ειδών στην παρόχθια ζώνη και η επακόλουθη μείωση της βιοποικιλότητας. Τα καλάμια τείνουν να σχηματίζουν μονοτυπικές συστάδες οι οποίες υποβαθμίζουν την καταλληλότητα των τύπων οικοτόπων για την άγρια ζωή ενώ επίσης καταναλώνουν τεράστιες ποσότητες νερού και αυξάνουν το κίνδυνο πλημμυρών και πυρκαγιών (Coffman, 2007). Δεδομένων των προβλημάτων που προκαλούν οι καλαμώνες αυτοί, ο περιορισμός τους στο πλαίσιο υλοποίησης δράσεων διατήρησης των ειδών και των τύπων οικοτόπων, αναμένεται να συμβάλει πολλαπλά προς τη θετική κατέυθυνση.</t>
  </si>
  <si>
    <t>[1] Gretchen Christina Coffman, 2007. Factors Influencing Invasion of Giant Reed (Arundo donax) in Riparian Ecosystems of Mediterranean-type Climate Regions. A dissertation submitted in partial satisfaction of the requirements for the degree Doctor of Philosophy in Environmental Health Sciences. University of California, Los Angeles.</t>
  </si>
  <si>
    <t xml:space="preserve">Αγροπεριβαλλοντικό μέτρο για τη δημιουργία  κινήτρων για την ιδιοκαλλιέργεια ζωοτροφών.
Το προτεινόμενο μέτρο αφορά τη δημιουργία κινήτρων στους αγροτοκτηνοτρόφους που δραστηριοποιούνται στις περιοχές Natura του Νομού Χανίων για την παραγωγή ζωοτροφών σε οριακούς ημιορεινούς αγρούς.  Προϋποτίθεται μελέτη για να εξασφαλιστεί τεχνικά και οικονομικά η εφαρμογή του μέτρου. Οι αγρότες που σήμερα αγοράζουν εξολοκλήρου τις ζωοτροφές έχοντας εγκαταλείψει τους άγονους ημιορεινούς αγρούς θα αποκτήσουν οικονομικό κίνητρο για την παραγωγή ζωοτροφών εντός των περιοχών Natura του νομού Χανίων. Οι ωφελούμενοι θα πρέπει να πληρούν συγκεκριμένες προϋποθέσεις ως προς τα είδη που θα καλλιεργήσουν, τις θέσεις στις οποίες θα καλλιεργήσουν, τις καλλιεργητικές πρακτικές τις οποίες θα εφαρμόσουν κλπ. Ως αποτέλεσμα, οι αγροί αυτοί θα αποτελούν κατάλληλο ενδιαιτήματα τροφοληψίας για διάφορα είδη πτηνών αλλά και θηλαστικών με αποτέλεσμα την ευνόηση του πληθυσμού των αρπακτικών πτηνών (με κύριο στόχο τον σπιζαετό.).
</t>
  </si>
  <si>
    <t>Στόχος του μέτρου είναι η διέυρηνση και η αύξηση της καταλληλότητας του ενδιαιτήματος για τον σπιζαετό στη δυτική Κρήτη. Η λογική είναι ότι οι καλλιέργφειες ζωοτροφών θα αυξήσουν τους πληθυσμούς που αποτελούν λεία του σπιζαετού όπως οι πέρδικες. Ταυτόχρονα ωφελούνται και άλλα της άγριας πανίδας (πχ λαγοί, ημερόβια και νυχτόβια αρμακτικά, ερπετά κλπ). Το μέτρο πέρα από τον άμεσο στόχο του ωφελεί και τους ίδιους τους αγροτοκτηνοτρόφους αλλά και στη διατήρηση τοπικών ποικιλιών καλλιεργούμενων φυτών.</t>
  </si>
  <si>
    <t>500.000 ευρώ ανά έτος</t>
  </si>
  <si>
    <t xml:space="preserve">Μια από τις σημαντικότερες οικονομικές δραστηριότητες  στην Κρήτη είναι η κτηνοτροφία. Το ζωικό κεφάλαιο αποτελείται ως επί το πλείστον από αιγοπρόβατα για την εκτροφή των οποίων εφαρμόζονται κυρίως πρακτικές εκτατικού τύπου.  Οι διατροφικές ανάγκες των ποιμνίων καλύπτονται από την αυτοφυή βλάστηση, και από ζωοτροφές, οι οποίες κατά κύριο λόγο εισάγονται στο νησί (είτε ως πρώτη ύλη ή ως τελικό προϊόν). Το αποτέλεσμα είναι η υποβάθμιση λόγω υπερβόσκησης των ενδιαιτημάτων των ειδών ορνιθοπανίδας με παράλληλη μείωση των καλλιεργούμενων αγρών που αποτελούσαν κατάλληλο ενδιαίτημα τροφοληψίας για το σπιζαετό αλλά και για πολλά άλλα είδη.
Οι χρήσεις γης στην Κρήτη στην πλειονότητά τους αφορούν τη γεωργική εκμετάλλεύση. Οι δενδρώδεις καλλιέργειες κυριαρχούν, αλλά και οι βοσκότοποι αποτελούν ένα σημαντικό ποσοστό των γεωργικών εκμεταλλεύσεων. Παρόλα αυτά, οι αυτοφυείς νομευτικοί πόροι δεν επαρκούν για την κάλυψη των διατροφικών αναγκών των ποιμνίων, ενώ δεν υπάρχει αυτάρκεια όσον αφορά στην παραγόμενη ποσότητα ζωοτροφών. 
Η εφαρμογή του μέτρου θα αυξήσει τη διαθέσιμη τροφή για τον σπιζαετό αλλά και για πολλά άλλα είδη της άγριας πανίδας που χρίζουν προστασίας ενώ παράλληλα  θα προσφέρει πολλαπλά οφέλη όπως η αξιοποίηση εκτάσεων γης με μικρό δυναμικό για παραγωγή ζωοτροφών (ορεινά-οριακά εδάφη), βελτίωση των δυνατοτήτων διατήρησης ελληνικών και τοπικών παραδοσιακών ποικιλιών καθώς και φυσικών οικοτόπων που χρησιμοποιούνται για βοσκή  (αντιμετώπιση της υπερβόσκησης), ενδεχόμενο οικονομικό όφελος για τους κτηνοτρόφους μέσω της μείωσης του κόστους διατροφής του ζωικού κεφαλαίου.
Συμπερασματικά η εφαρμογή του μέτρου θα αποτελέσει μια πολύ καλή πρακτική, με πολλαπλά οφέλη, για την βελτίωση της κατάστασης διατήρησης του σπιζαετού που στο κόκκινο βιβλίο των απειλούμενων ζώων της Ελλάδας  χαρακτηρίζεται ως τρωτός.
</t>
  </si>
  <si>
    <t>2. Χατζηγεωργίου Ι., 2016, «Πρόγραμμα αναχλόασης βοσκοτόπων-δημιουργίας λειμώνων στις νήσους Λέσβο, Χίο, Ικαρία, Κέα και Ρόδο», πηγή χρηματοδότησης: Ταμείο Γεωργίας και Κτηνοτροφίας του Υπουργείου Αγροτικής Ανάπτυξης και Τροφίμων</t>
  </si>
  <si>
    <t xml:space="preserve">"ΒΕΛΤΙΩΣΗ ΕΝΔΙΑΙΤΗΜΑΤΩΝ ΚΑΙ ΑΠΟΚΑΤΑΣΤΑΣΗ ΤΗΣ ΕΛΕΥΘΕΡΟΕΠΙΚΟΙΝΩΝΙΑΣ ΤΩΝ ΙΧΘΥΩΝ ΣΤΟΝ ΑΞΙΟ ΠΟΤΑΜΟ"  
ΠΕ1. ΥΠΗΡΕΣΙΕΣ ΕΚΤΙΜΗΣΗΣ ΤΩΝ ΔΙΕΡΓΑΣΙΩΝ ΚΑΘΙΖΗΣΗΣ ΣΤΗΝ ΕΚΒΟΛΙΚΗ ΠΕΡΙΟΧΗ ΤΟΥ ΑΞΙΟΥ
ΠΕ2. ΤΟΠΟΓΡΑΦΙΚΗ ΑΠΟΤΥΠΩΣΗ ΤΗΣ ΠΕΡΙΟΧΗΣ ΚΑΙ ΑΝΑΠΤΥΞΗ ΜΟΝΤΕΛΩΝ ΕΚΤΙΜΗΣΗΣ ΤΗΣ ΑΛΑΤΟΤΗΤΑΣ ΤΩΝ ΥΔΑΤΩΝ
ΠΕ3. ΥΠΗΡΕΣΙΕΣ ΠΡΟΒΛΕΨΗΣ ΤΗΣ ΥΔΡΟΛΟΓΙΚΗΣ ΔΙΑΙΤΑΣ ΚΑΙ ΤΩΝ ΠΛΗΜΜΥΡΙΚΩΝ ΕΠΕΙΣΟΔΙΩΝ ΥΠΟ ΤΟ ΦΑΣΜΑ ΤΗΣ ΚΛΙΜΑΤΙΚΗΣ ΑΛΛΑΓΗΣ
ΠΕ4. ΥΠΗΡΕΣΙΕΣ ΔΙΕΡΕΥΝΗΣΗΣ ΚΑΙ ΠΡΟΤΑΣΗΣ ΤΕΧΝΙΚΩΝ ΠΑΡΕΜΒΑΣΕΩΝ ΠΕ5. ΕΝΗΜΕΡΩΣΗ ΠΟΛΙΤΩΝ ΚΑΙ ΣΤΟΧΕΥΜΕΝΩΝ ΟΜΑΔΩΝ (ΕΝΗΜΕΡΩΣΗ ΠΟΛΙΤΩΝ)                                                                                               </t>
  </si>
  <si>
    <t>Η έρευνα θα καλύψει κατά προσέγγιση 5 εκτάρια ενδιαιτημάτων ιχθυοπανίδας (και ορνιθοπανίδας) στις εκβολές και τον κύριο ρου του Αξιού και θα προτείνει μέτρα βελτίωσης/αποκατάστασής τους (ελευθεροεπικοινωνία, νησίδες φωλεοποίησης κλπ)</t>
  </si>
  <si>
    <t xml:space="preserve">148.470,00
(122.400,00+ 26.070,00)
 (ΥΠΗΡΕΣΙΕΣ &amp; ΕΞΟΠΛΙΣΜΟΣ)
</t>
  </si>
  <si>
    <t>ΦΔΠΠ ΘΕΡΜΑΪΚΟΥ ΚΟΛΠΟΥ</t>
  </si>
  <si>
    <r>
      <t xml:space="preserve">Η ευρύτερη περιοχή των εκβολών των τεσσάρων ποταμών (Γαλλικού, Αξιού, Λουδία και Αλιάκμονα) αντιμετωπίζει έντονα προβλήματα λόγω των φαινομένων υποχώρησης του εδάφους, κυρίως εξαιτίας των ανεξέλεγκτων αντλήσεων στην περιοχή των προσχωματικών υδροφορέων του Δέλτα. Ως αποτέλεσμα εμφανίζονται φαινόμενα κατάκλυσης και πλημμύρας που οδηγούν σε περιορισμό των ενδιαιτημάτων της ιχθυοπανίδας και της κατανομής κυρίως των ειδών τα οποία δεν μπορούν να ανεχθούν υψηλές τιμές αλατότητας, μεταβολή της μορφής των νησίδων στο δέλτα και καταστροφή των ενδιαιτημάτων των ψαριών και των θέσεων φωλεοποίησης, διατροφής και διαμονής της ορνιθοπανίδας και τέλος, την διακοπή της συνέχειας του ποταμού λόγω της κατασκευής του φράγματος της Ελεούσας. Η αναγκαιότητα αποκατάστασης και προστασίας των ενδιαιτημάτων τόσο των ειδών </t>
    </r>
    <r>
      <rPr>
        <i/>
        <sz val="11"/>
        <color theme="1"/>
        <rFont val="Calibri"/>
        <family val="2"/>
        <charset val="161"/>
        <scheme val="minor"/>
      </rPr>
      <t>Αlosa fallax &amp; Aphanius fasciatus</t>
    </r>
    <r>
      <rPr>
        <sz val="11"/>
        <color theme="1"/>
        <rFont val="Calibri"/>
        <family val="2"/>
        <charset val="161"/>
        <scheme val="minor"/>
      </rPr>
      <t xml:space="preserve"> αλλά και γενικότερα των ειδών που απαντούν στο εκβολικό  σύστημα του Αξιού και της αποκατάστασης της συνέχειας του ποταμού, ώστε να εξασφαλιστεί η ελευθεροεπικοινωνία των υδρόβιων οργανισμών και να δοθεί η δυνατότητα σε διάδρομα είδη να   εισέλθουν και να μετακινηθούν στα ανάντη τμήματα του ποταμού</t>
    </r>
  </si>
  <si>
    <t>Η δράση θα καλύψει συνολικά κατά προσέγγιση 500 εκτάρια υδατοσυλλογών-ενδιαιτημάτων ερπετών-αμφίβιων και ορνιθοπανίδας</t>
  </si>
  <si>
    <t xml:space="preserve">"Διαχείριση αρδευτικού νερού"
Εκτίμηση απαιτούμενων ποσοτήτων νερού άρδευσης. Προσομοίωση της βέλτιστης διαχείρισης και της επαναχρησιμοποίησης του αρδευτικού νερού και των επεξεργασμένων λυμάτων. Καθορισμός αναγκαίων τεχνικών έργων, Η/Μ εξοπλισμού και τρόπων λειτουργίας και συντήρησης. Εκτίμηση κόστους του συστήματος.    </t>
  </si>
  <si>
    <t>Διαχείριση Υδατικών Πόρων</t>
  </si>
  <si>
    <t>ΓΟΕΒ/ΤΟΕΒ</t>
  </si>
  <si>
    <t xml:space="preserve">Οι αγρότες ήδη ανακυκλώνουν το νερό 4 έως 5 φορές για άρδευση. Η μελέτη θα συμβάλλει στην βελτιστοποίηση της επαναχρησιμοποίησης του νερού άρδευσης, στην αξιοποίηση των επεξεργασμένων λυμάτων, στην εξοικονόμηση αρδευτικού νερού και συνεπώς στην περαιτέρω προστασία των υγροτοπικών οικοσυστημάτων.  </t>
  </si>
  <si>
    <t xml:space="preserve">"Συντηρήσεις και βελτίωση της λειτουργίας των αντλιοστασίων" 
Ανακαίνιση των υφιστάμενων κτιριακών εγκαταστάσεων και διαμόρφωση περιβάλλοντος χώρου κτιρίων. Διαστασιολόγηση, τεχνικές προδιαγραφές και αντικατάσταση του Η/Μ εξοπλισμού.    </t>
  </si>
  <si>
    <t xml:space="preserve">Τα αντλιοστάσια στην παραλία (ανατολικό και δυτικό) είναι πεπαλαιωμένα και έχουν λειτουργικά προβλήματα σύμφωνα με τον ΤΟΕΒ Χαλάστρας. Ζητήθηκε η αντικατάσταση και αναβάθμιση τους. Η λειτουργία τους είναι σημαντική για την διαχείριση του αρδευτικού νερού και την αποφυγή πλημμυρών στην περιοχή του Εθνικού Πάρκου.   </t>
  </si>
  <si>
    <t xml:space="preserve">"Προϋποθέσεις δημιουργίς σήματος Π.Γ.Ε. (Προστατευόμενης Γεωγραφικής Ένδειξης) για το ρύζι" 
Αποδελτίωση κοινοτικής και εθνικής νομοθεσίας, επιλογή οργανισμού πιστοποίησης, επαφές με τους αρμόδιους αγροτικούς συνεταιρισμούς και σύνταξη διαδικασιών για την πιστοποίηση του ρυζιού. Οικονομοτεχνική μελέτη πιστοποίησης. Προϋποθέσεις δημιουργίας σήματος Π.Γ.Ε. (Προστατευόμενης Γεωγραφικής Ένδειξης) για το ρύζι που παράγεται εντός της περιοχής του Εθνικού Πάρκου.
</t>
  </si>
  <si>
    <t>Διαχείριση Γεωργικής Δραστηριότητας</t>
  </si>
  <si>
    <t>Αγροτικοί Συνεταιρισμοί</t>
  </si>
  <si>
    <t>Το ρύζι αποτελεί το κύριο αγροτικό προϊόν της περιοχής. Στόχος είναι η υπεραξία που αποκτά από τη πιστοποίηση του ως προϊόν εθνικού πάρκου αλλά και η ευαισθητοποίηση των αγροτών για την προστατευόμενη περιοχή.</t>
  </si>
  <si>
    <t>Δημιουργία του πλαισίου (προϋποθέσεις, διαδικασία για την έκδοση της περιβαλλοντικής πιστοποίησης, κ.λπ.) και δράσεις για την διάδοση και υιοθέτησή του από τους παραγωγούς και τους χρήστες</t>
  </si>
  <si>
    <t>Μελέτη εύρεσης κατάλληλων θέσων για την τοποθέτηση τεχνητών νησίδων ή πλατφορμών για τη φωλεοποίηση παρυδάτιων και θαλασσοπουλιών στην παράκτια ζώνη της περιοχής ευθύνης του ΦΔ</t>
  </si>
  <si>
    <t>65.000 ευρώ</t>
  </si>
  <si>
    <t>ΦΔΠΠ ΘΕΡΜΑΙΚΟΥ ΚΟΛΠΟΥ</t>
  </si>
  <si>
    <t>Τεχνική Μελέτη για την κατασκευή πλατφορμών σε επιλεγμένα σημεία της
παράκτιας ζώνης, για τη διευκόλυνση και υποστήριξη των προσπαθειών φωλεοποίησης παρυδάτιων και θαλάσσιων ειδών ορνιθοπανίδας.</t>
  </si>
  <si>
    <t>Κατασκευή και τοποθέτηση τεχνητών νησίδων ή πλατφορμών σε κατάλληλα σημεία της παράκτιας ζώνης για την ενίσχυση της φωλεοποίησης παρυδάτιων και θαλάσσιων ειδών πουλιών</t>
  </si>
  <si>
    <t>αύξηση κατά 20% των αναπαραγώμενων ζευγαριών των παρυδάτιων και θαλασσοπουλιών</t>
  </si>
  <si>
    <t>120.000 ευρώ</t>
  </si>
  <si>
    <t>Eνίσχυση της υφιστάμενης αναπαραγωγικής δραστηριότητας της ορνιθοπανίδας ή/και την παροχή δυνατοτήτων φωλεοποίησης ειδών που δεν αναπαράγονται επί του παρόντος στην περιοχή ευθύνης του ΦΔ, αλλά υπάρχουν οι βιοτικές και αβιοτικές προϋποθέσεις για να αναπαραχθούν (π.χ. πελεκάνοι, φοινικόπτερα, γλαρόνια). Η δράση αυτή λειτουργεί και διαχειριστικά, αλλά κυρίως ως πόλος έλξης και ευαισθητοποίησης επισκεπτών.</t>
  </si>
  <si>
    <t>Διερεύνηση βαθμού ανταγωνισμού κορμοράνων με άλλα είδη πουλιών. Θα πραγματοποιηθεί συσχετισμός του πληθυσμού τους με άλλα είδη ορνιθοπανίδας που απαντώνται στην προστατευόμενη περιοχή. Θα πραγματοποιηθούν προτάσεις ειδικών διαχειριστικών μέτρων για τους κορμοράνους και τα κορακοειδή.</t>
  </si>
  <si>
    <t>40.000 ευρώ</t>
  </si>
  <si>
    <t>Η αύξηση του πληθυσμού των κορμοράνων έχει αρνητική επίδραση στην αποικία των ερωδιών, που είναι η τρίτη μεγαλύτερη αποικία στην Ελλάδα, ενώ η υπερβολική αύξηση των κορακοειδών έχει αρνητικές επιδράσεις στα παρυδάτια/υδρόβια πουλιά.</t>
  </si>
  <si>
    <t>Ειδικό σχέδιο διαχείρισης των θηρεύσιμων ειδών στην περιοχή ευθύνης του ΦΔ</t>
  </si>
  <si>
    <t>90.000 ευρώ</t>
  </si>
  <si>
    <t>Εκτίμηση κυνηγετικού δυναμικού και διαθέσιμων περιοχών θήρας στην περιοχή ευθύνης του ΦΔ. Εκτίμηση των επιπτώσεων της θήρας στα είδη ορνιθοπανίδας της προστατευόμενης περιοχής.</t>
  </si>
  <si>
    <t>Κατασκευή ραμπών στα φρεάτια του αρδευτικού συστήματος εντός της περιοχής του Φορέα Διαχείρισης για την έξοδο των παγιδευμένων ερπετών, αμφιβίων και μικροθηλαστικών που άθελά τους πέφτουν εντός και εγκλωβίζονται. Οι ράμπες θα αποτελούνται από πλαστικό πλέγμα του εμπορίου στηριζόμενο με καμπυλωτά στηρίγματα υδρορροής στις εσωτερικές πλευρές των φρεατίων, περιμετρικά, έτσι ώστε να σχηματίζουν στενή ράμπα με κλίση 45 μοιρών από τον πάτο του φρεατίου έως την κορυφή τους. Το πλαστικό πλέγμα συνιστά κατάλληλο υλικό καθώς δεν χρειάζεται αντικατάσταση, έχει την κατάλληλη πρόσφυση για την άνοδο των ζώων και δεν αναπτύσσονται στην επιφάνειά του ισχυρές τάσεις από την ροή του νερού. Για κάθε φρεάτιο απαιτείται πλέγμα συνολικού μήκους 5 μέτρων σε πλάτος 25cm, 11 καμπυλωτά στηρίγματα, 22 στριφώνια, 22 ούπα στήριξης, 66 τάιραπς.</t>
  </si>
  <si>
    <t xml:space="preserve">Στόχος του έργου είναι η μείωση της θνησιμότητας των προστατευόμενων ερπετών, αμφιβίων και μικροθηλαστικών της περιοχής του ΦΔ εξαιτίας της πτώσης και παγίδευσής τους εντός των κομβικών φρεατίων του αρδευτικού συστήματος. Εντός της περιοχής του ΦΔ υπάρχουν 600 κοβικά φρεάτια βάθους 2 μέτρων και πλάτους 1.5 έως 2.5 μέτρων. Κατά τη διάρκεια της παρακολύθησης διαπιστώθηκε μεγάλος αριθμός ζώων εγκλωβισμένων στα φρεάτια αυτά, σε αριθμούς που κυμαινόντουσαν από 1 έως και περισσότερα από 10 ζώα ανά φρεάτιο. Τα εγκλωβισμένα ζώα που παρατηρήθηκαν επρόκειτο κυρίως για άνουρα αμφίβια (βάτραχοι και φρύνοι), φίδια (κυρίως Νερόφιδα) και νεροχελώνες, αρκετά είδη από τα οποία προστατεύονται αυστηρά από εθνική και κοινοτική νομοθεσία. Συνολικά θα διασωθούν ετησίως 600- 6.000 άτομα αμφίβια ή ερπετά. </t>
  </si>
  <si>
    <t>Φορέας Διαχείρισης Δέλτα Αξιού - Λουδία - Αλιάκμονα</t>
  </si>
  <si>
    <t>Μπούσμπουρας Δ. (συντ) 2015. Εποπτεία και Αξιολόγηση της κατάστασης διατήρησης Ειδών Αμφίβιων - Ερπετών κοινοτικού ενδιαφέροντος στην περιοχή ευθύνης του Φορέα Διαχείρισης του Εθνικού Πάρκου Αξιού-Λουδία-Αλιάκμονα. Φορέας Διαχείρισης Δέλτα Αξιού – Λουδία - Αλιάκμονα.  Ενδεικτική βιβλιογραφία για την παγίδευση ερπετών και αμφιβίων σε ανοιχτά φρεάτια :
Mitchell, J.C., A.R. Breisch, and
K.A. Buhlmann (2006): Habitat Management Guidelines for Amphibians and Reptiles of the Northeastern
United States. Partners in Amphibian and Reptile Conservation, Technical Publication HMG-3, Montgomery,
Alabama. 108 pp.</t>
  </si>
  <si>
    <t>Αποκατάσταση λατομείου εντός του Εθνικού Πάρκου Χελμού-Βουραϊκού για την προστασία και ανάκαμψη του είδους λεπιδοπτέρου Parnassius mnemosyne (Παράρτημα IV, 92/43/ΕΟΚ)</t>
  </si>
  <si>
    <t>1.5 ha</t>
  </si>
  <si>
    <t>Φορέας Διαχείρισης Χελμού-Βουραϊκού</t>
  </si>
  <si>
    <t>Το είδος Parnassius mnemosyne βρίσκεται στο Παράρτημα IV της 92/43/ΕΟΚ, εντάσσεται στην κατηγορία κινδύνου ΝΤ της European Red List και αντιμετωπίζει υψηλό κίνδυνο από την κλιματική αλλαγή (Climate risk category: High Risk), καθιστώντας αναγκαία την προτασία του. 
Εντός του Ε.Π. Χελμού-Βουραϊκού μέρος του ενδιαιτήματος του είδους υπέστη σημαντική καταστροφή από την διάνοιξη λατομείου και δρόμων και εργασίες του Χιονοδρομικού Κέντρου. 
Το μέτρο περιλαμβάνει (1) την αποκατάσταση του ανενεργού σήμερα λατομείου με τη μεταφορά υλικών που υπάρχουν απόθετα στην εγγύς περιοχή και διάστρωση φυτικής γης και (2) απομάκρυνση των παρακείμενων απορριφθέντων αδρανών και οικοδομικών υλικών.
Το κόστος για την αποκατάσταση του λατομείου (μόρφωση επιφάνειας εδάφους  + διάστρωση φυτικής γης) συνολικού εμβαδού 1,5 ha εκτιμάται στα 25.000 ευρώ.</t>
  </si>
  <si>
    <t>Αποκατάσταση ενδιαιτήματος εντός του Εθνικού Πάρκου Χελμού-Βουραϊκού για την προστασία και ανάκαμψη του είδους λεπιδοπτέρου Parnassius mnemosyne (Παράρτημα IV, 92/43/ΕΟΚ)</t>
  </si>
  <si>
    <t>2 ha</t>
  </si>
  <si>
    <t>Το είδος Parnassius mnemosyne βρίσκεται στο Παράρτημα IV της 92/43/ΕΟΚ, εντάσσεται στην κατηγορία κινδύνου ΝΤ της European Red List και αντιμετωπίζει υψηλό κίνδυνο από την κλιματική αλλαγή (Climate risk category: High Risk), καθιστώντας αναγκαία την προτασία του. Εντός του Ε.Π. Χελμού-Βουραϊκού δέχεται σημαντικές πιέσεις και απειλές από την εντατική βόσκηση, λόγω της κατανάλωσης και καταστροφής των φυτών-ξενιστών του (Corydalis) από τα ζώα.
Το μέτρο περιλαμβάνει την τοποθέτηση περίφραξης για χρονικό διάστημα 5 ετών γύρω από σημαντική περιοχή αναπαραγωγής του είδους έκτασης περίπου 2 ha, ώστε να επιτραπεί η φυσική αναγέννηση της βλάστησης, η οποία θα ενισχυθεί και από επιπλέον φύτευση σπερμάτων των φυτών-ξενιστών. Το μέτρο θα επιτρέψει την ανάκαμψη των φυτών-ξενιστών και συνεπώς θα συμβάλει στην ενίσχυση του πληθυσμού του Parnassius mnemosyne και τη μελλοντική βιωσιμότητα του είδους ενάντια στον κίνδυνο που επιφέρει η κλιματική αλλαγή. Επιπλέον, το μέτρο θα ευνοήσει και το συμπατρικό είδος Thersamonia thetis που περιλαμβάνεται στην ενότητα 3.3 του SDF της περιοχής GR2320002. 
Το κόστος για την αγορά και τοποθέτηση της περίφραξης σε έκταση 2 ha υπολογίζεται στα 3.000 ευρώ.</t>
  </si>
  <si>
    <t>1. Γκιώκας, Σ., Ραδέα, Κ., Τζωρτζακάκη, Ο. 2015. Παραδοτέο Β4 - Ασπόνδυλα - Έργο «Παρακολούθηση των ειδών πανίδας των Οδηγιών 92/43 και 79/409 της Ε.Ε.» της πράξης «Προστασία και Διατήρηση της Βιοποικιλότητας του Εθνικού Πάρκου Χελμού-Βουραϊκού». ΥΛΗ - ΔΙΑΧΕΙΡΙΣΗ &amp; ΠΡΟΣΤΑΣΙΑ ΠΕΡΙΒΑΛΛΟΝΟΣ, ΑΤΕΠΕ ΕΠΕ, NCC Ε.Π.Ε.
2. Settele et al. 2008. Climatic Risk Atlas of European Butterflies. Biorisk 1. Pensoft, Sofia-Moscow.  
3. Maes et al. 2019. Integrating national checklists and Red Lists for prioritising European butterfly conservation actions. Journal of Insect Conservation,  https://doi.org/10.1007/s10841-019-00127-z
4. Johansson et al. 2017. Population dynamics and future persistence of the clouded Apollo butterfly in southern Scandinavia: The importance of low intensity grazing and creation of habitat patches. Biological Conservation, 206, 120-131.</t>
  </si>
  <si>
    <t>Mελέτη της κατανομής των ειδών λεπιδοπτέρων Papilio alexanor, Pseudophilotes bavius και Maculinea arion της Οδηγίας 92/43/ΕΟΚ εντός του Εθνικού Πάρκου Χελμού - Βουραϊκού, για τον καθορισμό των απαιτούμενων μέτρων προστασίας και διατήρησης.
(Μελέτη ανά είδος: 5.000 ευρώ)</t>
  </si>
  <si>
    <t xml:space="preserve">Το είδος Papilio alexanor (Παράρτημα IV της 92/43/ΕΟΚ) βρίσκεται σε Μη ευνοϊκή - Κακή Κατάσταση Διατήρησης (U2) και τα είδη Pseudophilotes bavius (Παραρτήματα II, IV της 92/43/ΕΟΚ) και Maculinea arion (Παράρτημα IV της 92/43/ΕΟΚ, European Red List: EN) σε Ανεπαρκή Κατάσταση Διατήρησης (U1) σε εθνικό επίπεδο, ενώ ο βαθμός διατήρησής τους εντός του Εθνικού Πάρκου Χελμού-Βουραϊκού παραμένει άγνωστος. 
Το προτεινόμενο μέτρο θα έχει ως αποτέλεσμα τον καθορισμό των αναγκαίων μέτρων για τη διαχείριση και διατήρηση των ειδών αυτών εντός της περιοχής του Ε.Π., με στόχο την επίτευξη της Ευνοϊκής Κατάστασης Διατήρησης (FV) (Άρθρο 2, 92/43/ΕΟΚ), καθώς η περιοχή δέχεται πολύ μεγάλο αριθμό επισκεπτών και υφίσταται σημαντικές πιέσεις από τη βόσκηση. Το μέτρο θα συμβάλει επίσης στον καθορισμό των ποσοτικών στόχων διατήρησης για τα είδη αυτά (έκταση κατάλληλου ενδιαιτήματος, μέγεθος πληθυσμών).
Το κόστος εκτιμάται στα 5.000 ευρώ ανά είδος και περιλαμβάνει έρευνα πεδίου, γεω-χωρική επεξεργασία και ανάλυση των δεδομένων και σύνταξη πρότασης των αναγκαίων μέτρων. </t>
  </si>
  <si>
    <t>1. Λεγάκις, Α., Γκιώκας, Σ., Κατή, Β. και Κασσάρα, Χ. (Συντονιστές έκδοσης). 2015. Τεύχος 4ο - Αξιολόγηση της κατάστασης διατήρησης των ειδών μελέτης (έντυπα αναφοράς του άρθρου 17 της Οδηγίας 92/43/ΕΟΚ). Β’ Φάση της Μελέτης 4 «Εποπτεία και αξιολόγηση της κατάστασης διατήρησης ειδών ασπονδύλων κοινοτικού ενδιαφέροντος στην Ελλάδα». ΥΠΕΚΑ, Αθήνα. ΣΥΜΠΡΑΞΗ ΓΡΑΦΕΙΩΝ ΜΕΛΕΤΩΝ NCC ΠΕΡΙΒΑΛΛΟΝΤΙΚΕΣ ΜΕΛΕΤΕΣ Ε.Π.Ε., SPEED ΣΥΜΒΟΥΛΟΙ ΑΝΑΠΤΥΞΗΣ A.Ε. και ΔΗΜΗΤΡΙΟΣ ΚΩΝΣΤΑΝΤΙΝΙΔΗΣ, Αθήνα, 62 σελ.
2. Γκιώκας, Σ., Ραδέα, Κ., Τζωρτζακάκη, Ο. 2015. Παραδοτέο Β4 - Ασπόνδυλα - Έργο «Παρακολούθηση των ειδών πανίδας των Οδηγιών 92/43 και 79/409 της Ε.Ε.» της πράξης «Προστασία και Διατήρηση της Βιοποικιλότητας του Εθνικού Πάρκου Χελμού-Βουραϊκού». ΥΛΗ - ΔΙΑΧΕΙΡΙΣΗ &amp; ΠΡΟΣΤΑΣΙΑ ΠΕΡΙΒΑΛΛΟΝΟΣ, ΑΤΕΠΕ ΕΠΕ, NCC Ε.Π.Ε.
3. Παμπέρης, Λ. 2009. Οι πεταλούδες της Ελλάδας.  Εκδόσεις Παμπέρη.
4. Maes et al. 2019. Integrating national checklists and Red Lists for prioritising European butterfly conservation actions. Journal of Insect Conservation, https://doi.org/10.1007/s10841-019-00127-z</t>
  </si>
  <si>
    <t>Δημιουργία δίγλωσσου ενημερωτικού υλικού και τοποθέτηση δίγλωσσων ενημερωτικών πινακίδων για την ανάγκη προστασίας των 7 ειδών λεπιδοπτέρων των Παραρτημάτων της Οδηγίας 92/43/ΕΟΚ εντός του Εθνικού Πάρκου Χελμού-Βουραϊκού, με σκοπό την ευαισθητοποίηση των επισκεπτών, των τουριστικών γραφείων και της τοπικής κοινωνίας.</t>
  </si>
  <si>
    <t>Το Εθνικό Πάρκο Χελμού-Βουραϊκού φιλοξενεί συνολικά 7 είδη λεπιδοπτέρων της Οδηγίας 92/43/ΕΟΚ (3 του Παραρτήματος II και 4 του Παραρτήματος IV). Λόγω της παρουσίας σπάνιων λεπιδοπτέρων το Ε.Π. δέχεται κάθε χρόνο έναν πολύ μεγάλο αριθμό επισκεπτών με σκοπό την παρατήρησή τους, ασκώντας σημαντικές πιέσεις και απειλές προς τους πληθυσμούς των ειδών αυτών λόγω παράνομης συλλογής και θανάτωσης ατόμων. Η ορθή ενημέρωση της τοπικής κοινωνίας, των επισκεπτών, των τουστικών γραφείων και των περιβαλλοντικών οργανώσεων, μέσω της τοποθέτησης ενημερωτικών πινακίδων, της διοργάνωσης σεμιναρίων και της παραγωγής ενημερωτικού υλικού, θα περιορίσει σημαντικά τις ανθρωπογενείς πιέσεις και απειλές που δέχονται τα είδη αυτά και θα βοηθήσουν στην ανάκαμψή τους.
Το κόστος για τα προτεινόμενα μέτρα αναλύεται σε 2400 ευρώ για την τοποθέτηση πινακίδων, 2000 ευρώ για την παραγωγή ενημερωτικού υλικού και 1500 ευρώ για την οργάνωση ενημερωτικών σεμιναρίων.</t>
  </si>
  <si>
    <t>Γκιώκας, Σ., Ραδέα, Κ., Τζωρτζακάκη, Ο. 2015. Παραδοτέο Β4 - Ασπόνδυλα - Έργο «Παρακολούθηση των ειδών πανίδας των Οδηγιών 92/43 και 79/409 της Ε.Ε.» της πράξης «Προστασία και Διατήρηση της Βιοποικιλότητας του Εθνικού Πάρκου Χελμού-Βοραϊκού». ΥΛΗ - ΔΙΑΧΕΙΡΙΣΗ &amp; ΠΡΟΣΤΑΣΙΑ ΠΕΡΙΒΑΛΛΟΝΟΣ, ΑΤΕΠΕ ΕΠΕ, NCC Ε.Π.Ε.</t>
  </si>
  <si>
    <t>Μέτρο μη-παραγωγικής επένδυσης για την αποκατάσταση υγρολίβαδων με λιβαδικά πτηνά, που βοσκούνται : Μείωση της έντασης βόσκησης &amp; απαγόρευση κατά την αναπαραγωγή με αντίστοιχη περίφραξη θέσεων αναπαραγωγής (0,5Ηα) αποκατάσταση βλάστησης σε 50 ha, Διατήρηση των καναλιών με ελάχιστη οικολογικής στάθμη  με ρηχό νερό που καλύπτουν μια συνολική έκταση 20 ha, περίφραξη (2 km φράκτης) (μέσο ετήσιο κόστος ανά εκτάριο: 1 650 €)</t>
  </si>
  <si>
    <r>
      <t xml:space="preserve">Αποκατάσταση υδρολογικών διεργασιών σε υγροτόπους και αναλογίας γλυκού / αλμυρού νερού </t>
    </r>
    <r>
      <rPr>
        <sz val="12"/>
        <rFont val="Calibri"/>
        <family val="2"/>
        <charset val="161"/>
        <scheme val="minor"/>
      </rPr>
      <t>(Δέλτα Έβρου).</t>
    </r>
    <r>
      <rPr>
        <sz val="12"/>
        <color theme="1"/>
        <rFont val="Calibri"/>
        <family val="2"/>
        <scheme val="minor"/>
      </rPr>
      <t xml:space="preserve"> To μέτρο περιλαμβάνει υδρολογική μελέτη του προς αποκατάσταση υγροτόπου και εν συνεχεία διαχειριστικά μέτρα ως ορίζει η μελέτη. Αυτά συνήθως αφορούν διάνοιξη ή κλείσιμο αποστραγγιστικών καναλιών, εγκατάσταση και λειτουργεία θυροφραγμών αντλιών κ.ά.</t>
    </r>
  </si>
  <si>
    <r>
      <t>Ο Ασπροπάρης (</t>
    </r>
    <r>
      <rPr>
        <i/>
        <sz val="12"/>
        <color theme="1"/>
        <rFont val="Calibri"/>
        <family val="2"/>
        <charset val="161"/>
        <scheme val="minor"/>
      </rPr>
      <t>Neophron percnopterus</t>
    </r>
    <r>
      <rPr>
        <sz val="12"/>
        <color theme="1"/>
        <rFont val="Calibri"/>
        <family val="2"/>
        <scheme val="minor"/>
      </rPr>
      <t>), είναι ένα παγκοσμίως απειλούμενο είδος, που κινδυνεύει με εξαφάνιση στην Ελλάδα και έχει καταταχτεί ως «Κρισίμως Κινδυνεύον» στο Κόκκινο Βιβλίο Απειλούμενων Ζώων της Ελλάδας, ενώ περιλαμβάνεται και στο Παράρτημα Ι της Οδηγίας για τα Πτηνά. Ο πληθυσμός του στη χώρα έχει καταρρεύσει και από 250 ζευγάρια στη δεκαετία του 1980, το 2018  είχαν απομείνει μόνο 5 ζευγάρια, κυρίως αν και όχι μόνο, λόγω της παράνομης χρήσης δηλητηριασμένων δολωμάτων. Η εφαρμογή μίας σειράς δράσεων διαχείρισης και προστασίας, οργανωμένες και συντονισμένες σε εθνικό επίπεδο, είναι απαραίτητη για τη διάσωση των τελευταίων ζευγαριών και την μελλοντική ανάκαμψη του είδους. Οι δράσεις αυτές υπάρχουν ήδη συγκεντρωμένες στο πρόσφατα θεσμοθετημένο Σχέδιο Δράσης για τον Ασπροπάρη (ΦΕΚ Β΄ 3760/25.10.2017), του οποίου η υλοποίηση αναμένεται να ξεκινήσει το επόμενο διάστημα από το ΥΠΕΝ. Ωστόσο,  λόγω της κρίσιμης κατάστασης του είδους, η συνέχιση των δράσεων διατήρησης σε βάθους χρόνου είναι αναγκαία και θεωρείται απαραίτητη η επαναξιολόγηση του ΣΔ πριν την ολοκλήρωσή του, με σκοπό την επικαιροποιήσή του και τον σχεδιασμό και εφαρμογή παρόμοιων ή και καινούργιων δράσεων.   
Σημειώνεται ότι οι δράσεις για την διατήρηση του Ασπροπάρη είναι στενά συνδεδεμένες με τις δράσεις για την καταπολέμηση της παράνομης χρήσης δηλητηριασμένων δολωμάτων.
Ο υπολογισμός του κοστους των δράσεων έχει προκύψει από αναγωγή του κόστους του εν ισχύ  5ετούς Σχεδίου Δράσης. Με την παραδοχή πως αυτό θα ξεκινήσει την υλοποίησή του το 2019 και θα ολοκληρωθεί το 2023 (με την υπάρχουσα χρηματοδότηση). Η προτεινόμενη δράση και το αντίστοιχο κόστος, αναφέρονται στα έτη 2024-2027.</t>
    </r>
  </si>
  <si>
    <r>
      <t>Η δράση αφορά 3 είδη γυπών που περιλαμβάνονται στο Παράρτημα Ι της Οδηγίας για τα πτηνά: Μαυρόγυπας (</t>
    </r>
    <r>
      <rPr>
        <i/>
        <sz val="12"/>
        <color theme="1"/>
        <rFont val="Calibri"/>
        <family val="2"/>
        <charset val="161"/>
        <scheme val="minor"/>
      </rPr>
      <t>Aegypius monachus</t>
    </r>
    <r>
      <rPr>
        <sz val="12"/>
        <color theme="1"/>
        <rFont val="Calibri"/>
        <family val="2"/>
        <scheme val="minor"/>
      </rPr>
      <t>), Γυπαετό (</t>
    </r>
    <r>
      <rPr>
        <i/>
        <sz val="12"/>
        <color theme="1"/>
        <rFont val="Calibri"/>
        <family val="2"/>
        <charset val="161"/>
        <scheme val="minor"/>
      </rPr>
      <t>Gypaetus barbatus</t>
    </r>
    <r>
      <rPr>
        <sz val="12"/>
        <color theme="1"/>
        <rFont val="Calibri"/>
        <family val="2"/>
        <scheme val="minor"/>
      </rPr>
      <t>) και Όρνιο (</t>
    </r>
    <r>
      <rPr>
        <i/>
        <sz val="12"/>
        <color theme="1"/>
        <rFont val="Calibri"/>
        <family val="2"/>
        <charset val="161"/>
        <scheme val="minor"/>
      </rPr>
      <t>Gyps fulvus</t>
    </r>
    <r>
      <rPr>
        <sz val="12"/>
        <color theme="1"/>
        <rFont val="Calibri"/>
        <family val="2"/>
        <scheme val="minor"/>
      </rPr>
      <t xml:space="preserve">). Οι πληθυσμοί των γυπών στην Ελλάδα έχουν καταρρεύσει τις τελευταίες δεκαετίες με αποτέλεσμα οι περιοχές εξάπλωσής τους να έχουν συρρικνωθεί δραστικά. Συγκεκριμένα, ο Μαυρόγυπας αριθμεί 30-35 ζευγάρια (όλα στη Θράκη), ο Γυπαετός 6-7 ζευγάρια (όλα στη Κρήτη) και το Όρνιο περίπου 370 ζευγάρια (σε Κρήτη, Θράκη και Ανατολική Μακεδονία, Δυτική Στερεά, Ήπειρο και Κυκλάδες).
Στο πλαίσιο του ολοκληρωμένου προγράμματος LIFE ΙΡ 4 Νatura (LIFE16 IPE/GR/000002), θα αναπτυχθεί και θα υλοποιηθεί ένα πολυειδικό Σχέδιο Δράσης για την προστασία των 3 αυτών ειδών. Η υλοποίησή του αναμένεται να ολοκληρωθεί το 2025. Η προτεινόμενη δράση περιλαμβάνει την αξιολόγηση των αποτελεσμάτων του Σχεδίου Δράσης και την επικαιροποίησή του μετά το πέρας του (2026) και εφαρμογή/συνέχιση των δράσεων που θα κριθούν απαραίτητες (μετά από πιθανή επικαιροποίησή τους) την διετία 2026-2027. Οι συγκεκριμένες δράσεις που θα υλοποιηθούν εξαρτώνται από το πολυειδικό Σχέδιο Δράσης που αναμένεται να είναι έτοιμο αρχές του 2020, την πορεία υλοποίησής του και την επιτυχία των δράσεων όσον αφορά τη βελτίωση της κατάστασης διατήρησής τους. Ως εκ τούτου, δεν μπορούν να προσδιοριστούν από τώρα.
Το κόστος υλοποίησης των δράσεων για την διετία 2026-2027 έχει υπολογιστεί με αναγωγή από το εκτιμώμενο κόστος του Σχεδίου Δράσης που περιλαμβάνεται στο LIFE ΙΡ 4 Νatura.
</t>
    </r>
  </si>
  <si>
    <r>
      <t>Τα σχέδια δράσης ειδών (ΣΔ) αναγνωρίζονται παγκοσμίως ως ένα από τα πιο σημαντικά εργαλεία για την διατήρηση των ειδών. H ΕΕ έχει χρηματοδοτήσει από το 1993 περισσότερα από 50 ΣΔ για είδη του παραρτήματος Ι της Οδηγίας για τα Πτηνά (2009/147/ΕΚ), από τα οποία περισσότερα από 30 έχουν υλοποιηθεί και αξιολογηθεί. Εκτός από την αντιμετώπιση συγκεκριμένων απειλών για τα είδη τα οποία στοχεύουν, τα ΣΔ αναδεικνύουν τη σχέση των ειδών αυτών με οικοτόπους και τη διαχείρισή τους, με τις ανθρώπινες δραστηριότητες και την επίδρασή τους στις φυσικές διεργασίες, με τη διατήρηση άλλων ειδών πανίδας, και καταλήγουν να προτείνουν συνολικές λύσεις που αφορούν τη ρύθμιση όλων των παραπάνω.
Η προτεινόμενη δράση περιλαμβάνει την εκπόνηση 3 εθνικών Σχεδίων Δράσης: 1) ένα πολυειδικό ΣΔ για 4 είδη θαλασσοπουλιών, Αιγαιόγλαρο (</t>
    </r>
    <r>
      <rPr>
        <i/>
        <sz val="12"/>
        <color theme="1"/>
        <rFont val="Calibri"/>
        <family val="2"/>
        <charset val="161"/>
        <scheme val="minor"/>
      </rPr>
      <t>Larus audouinii</t>
    </r>
    <r>
      <rPr>
        <sz val="12"/>
        <color theme="1"/>
        <rFont val="Calibri"/>
        <family val="2"/>
        <scheme val="minor"/>
      </rPr>
      <t>), Θαλασσοκόρακα (</t>
    </r>
    <r>
      <rPr>
        <i/>
        <sz val="12"/>
        <color theme="1"/>
        <rFont val="Calibri"/>
        <family val="2"/>
        <charset val="161"/>
        <scheme val="minor"/>
      </rPr>
      <t>Phalacrocorax aristotelis desmarestii</t>
    </r>
    <r>
      <rPr>
        <sz val="12"/>
        <color theme="1"/>
        <rFont val="Calibri"/>
        <family val="2"/>
        <scheme val="minor"/>
      </rPr>
      <t>), Αρτέμη (</t>
    </r>
    <r>
      <rPr>
        <i/>
        <sz val="12"/>
        <color theme="1"/>
        <rFont val="Calibri"/>
        <family val="2"/>
        <charset val="161"/>
        <scheme val="minor"/>
      </rPr>
      <t>Calonectris diomedea</t>
    </r>
    <r>
      <rPr>
        <sz val="12"/>
        <color theme="1"/>
        <rFont val="Calibri"/>
        <family val="2"/>
        <scheme val="minor"/>
      </rPr>
      <t>), Μύχο (</t>
    </r>
    <r>
      <rPr>
        <i/>
        <sz val="12"/>
        <color theme="1"/>
        <rFont val="Calibri"/>
        <family val="2"/>
        <charset val="161"/>
        <scheme val="minor"/>
      </rPr>
      <t>Puffinus yelkouan</t>
    </r>
    <r>
      <rPr>
        <sz val="12"/>
        <color theme="1"/>
        <rFont val="Calibri"/>
        <family val="2"/>
        <scheme val="minor"/>
      </rPr>
      <t>), 2)  Αργυροπελεκάνο (</t>
    </r>
    <r>
      <rPr>
        <i/>
        <sz val="12"/>
        <color theme="1"/>
        <rFont val="Calibri"/>
        <family val="2"/>
        <charset val="161"/>
        <scheme val="minor"/>
      </rPr>
      <t>Pelecanus crispus</t>
    </r>
    <r>
      <rPr>
        <sz val="12"/>
        <color theme="1"/>
        <rFont val="Calibri"/>
        <family val="2"/>
        <scheme val="minor"/>
      </rPr>
      <t>), 3) Μαυροπετρίτη (</t>
    </r>
    <r>
      <rPr>
        <i/>
        <sz val="12"/>
        <color theme="1"/>
        <rFont val="Calibri"/>
        <family val="2"/>
        <charset val="161"/>
        <scheme val="minor"/>
      </rPr>
      <t>Falco eleonorae</t>
    </r>
    <r>
      <rPr>
        <sz val="12"/>
        <color theme="1"/>
        <rFont val="Calibri"/>
        <family val="2"/>
        <scheme val="minor"/>
      </rPr>
      <t xml:space="preserve">). Τα είδη αυτά περιλαμβάνονται στον κατάλογο ειδών που χρήζουν Σχεδίων Διαχείρισης (κατά προτεραιότητα) που προέκυψε από τις εργασίες ομάδας επιστημών στο πλαίσιο της δράσης Δράση Α1 του προγράμματος ΙΡ 4 Natura, στις 15/5/2018. 
1) Στην Ελλάδα αναπαράγεται το 35% του ευρωπαϊκού πληθυσμού του Μύχου, το 25% του Αρτέμη και το 2% του Αιγαιόγλαρου και Θαλασσοκόρακα. Η εκπόνηση ενός πολυειδικού ΣΔ κρίνεται ως πολύ σημαντική για την προστασία των εν λόγω ειδών, μιας και μοιράζονται κοινές περιοχές όπου μπορούν να εφαρμοστούν κοινά διαχειριστικά μέτρα διατήρησης (θαλάσσιες ΖΕΠ), ενώ κοινές θα είναι και οι δράσεις ευαισθητοποίησης του κοινού αλλά και τον εμπλεκόμενων φορέων. Επίσης, η υφιστάμενη γνώση που απαιτείται κρίνεται πως βρίσκεται σε καλό επίπεδο εθνικά, ενώ παράλληλα τα θαλασσοπούλια αποτελούν σημαντικούς δείκτες της κατάστασης των θαλάσσιων οικοσυστημάτων.
Ένα πολυειδικό ΣΔ για τα θαλασσοπούλια είχε προκριθεί και ως 2η προτεραιότητα (μετά από αυτό για πτωματοφάγα πουλια) από τη συνάντηση εργασίας που πραγματοποιήθηκε στο πλαίσιο του προγράμματος ΙΡ 4 Natura, Δράση Α1.  Βάσει της διεθνούς εμπειρίας, ένα ΣΔ για θαλασσοπούλια αναμένεται να συμπεριλάβει δράσεις που θα περιλαμβάνουν, μεταξύ άλλων, εξαλείψεις αρουραίων από νησίδες αναπαραγωγής, εφαρμογή μέτρων για τη μείωση της τυχαίας παγίδευσης σε παράκτια αλιεία με δίχτυα και παραγάδια, αποτροπή όχλησης στις περιοχές φωλεοποίησης μέσω ενημέρωσης και ευαισθητοποίησης συγκεκριμένων ομάδων-στόχων, εφαρμογή μέτρων για τη μείωση της υπεραλίευσης και την αντιμετώπιση της θαλάσσιας ρύπανσης, συστηματική παρακολούθηση των κύριων αποικιών / Εθνική απογραφή, αναγνώριση των ΙΒΑ ανοιχτής θάλασσας  για τροφοληψία πελαγικών ειδών, κα.
2) Η Ελλάδα φιλοξενεί το 22-27% του παγκόσμιου πληθυσμού του Αργυροπελεκάνου και το 55-60% του ευρωπαϊκού πληθυσμού και τη μεγαλύτερη αναπαραγωγική αποικία παγκοσμίως. Υπάρχει καλή γνώση του είδους και επικαιροποιημένα στοιχεία για την κατανομή του στη χώρα, μέσω συστηματικών καταγραφών που πραγματοποιούνται τα τελευταία χρόνια. Σημειώνεται πως υπάρχει ήδη ένα διεθνές ΣΔ για το είδος, το οποίο θα αποτελέσει τη βάση για την εκπόνηση ενός εθνικού ΣΔ. Βασει αυτού, οι δράσεις που θα συμπεριληφθούν σε ένα ΣΔ για το είδος στην Ελλάδα θα περιλαμβάνουν, μεταξύ άλλων, φύλαξη αποικιών για την αποτροπή της όχλησης καθ’ όλη τη διάρκεια της αναπαραγωγικής περιόδου, αντιμετώπιση ευτροφισμού σε σημαντικούς υγρότοπους (Κάρλα, Μικρή Πρέσπα, Καστοριά κ.λπ.),τοποθέτηση μηχανισμών απώθησης-εκτροπής της πορείας των πουλιών (bird diverters) σε συγκεκριμένα τμήματα του δικτύου μεταφοράς ενέργειας για τη μείωση περιστατικών πρόσκρουσης, παροχή κατάλληλων χώρων φωλιάσματος, παρακολούθηση / απογραφή σε ετήσια βάση στους σημαντικούς υγροτόπους, ενημέρωση - ευαισθητοποίηση συγκεκριμένων ομάδων-στόχων, κα.
3) Η Ελλάδα φιλοξενεί πολύ μεγάλο ποσοστό του παγκόσμιου πληθυσμού (&gt;80%)  του Μαυροπετρίτη. Το 40% του πληθυσμού του συγκεντρώνεται σε 10 περίπου αποικίες και υπάρχει καλή γνώση του είδους και επικαιροποιημένα στοιχεία μέσω πρόσφατων προγραμματων LIFE που έχουν υλοποιηθεί ή υλοποιούνται για το είδος. Οι βασικές δράσεις που αναμένεται να συμπεριλάβει ένα ΣΔ για το είδος είναι η εξάλειψη αρουραίων από νησίδες, η αποτροπή όχλησης στις περιοχές φωλεοποίησης μέσω ενημέρωσης και ευαισθητοποίησης, η συστηματική παρακολούθηση κύριων αποικιών / Εθνική απογραφή και η οριοθέτηση δραστηριοτήτων στις περιοχές φωλεοποίησης.
Η πλειοψηφία των δράσεων που αναμένεται να συμπεριληφθούν στα παραπάνω ΣΔ περιλαμβάνονται στις προτάσεις της Ελληνικής Ορνιθολογικής Εταιρείας για τα μέτρα προτεραιότητας του ΠΔΠ 2021-2027.
Το κόστος εκπόνησης των ΣΔ υπολογίζεται σε 40.000€ για τα Θαλασσοπούλια, 25.000€ για τον πελεκάνο και 20.000€ για τον Μαυροπετρίτη.
</t>
    </r>
  </si>
  <si>
    <r>
      <t xml:space="preserve">Το σπήλαιο φιλοξενεί τουλάχιστον 7 είδη χειροπτέρων και τη μεγαλύτερη γνωστή χειμερινή αποικία </t>
    </r>
    <r>
      <rPr>
        <i/>
        <sz val="12"/>
        <color theme="1"/>
        <rFont val="Calibri"/>
        <family val="2"/>
        <charset val="161"/>
        <scheme val="minor"/>
      </rPr>
      <t>Miniopterus schreibersii</t>
    </r>
    <r>
      <rPr>
        <sz val="12"/>
        <color theme="1"/>
        <rFont val="Calibri"/>
        <family val="2"/>
        <scheme val="minor"/>
      </rPr>
      <t xml:space="preserve"> στην Ελλάδα (&gt;9000 άτομα). Η τεχνητή είσοδος δυστυχώς δημιούργησε πρόσβαση στο σημαντικότερο μέρος του σπηλαίου που είναι και η αρχή της τουριστικής διαδρομής. Επίσης, ο χώρος αυτός φωτίζεται έντονα μέχρι και την οροφή. 
Το σπήλαιο δέχεται επισκέπτες 365 μέρες το χρόνο και η επισκεψιμότητά του έχει αυξητικές τάσεις.</t>
    </r>
  </si>
  <si>
    <r>
      <t>Δράσεις προστασίας των παρόχθιων δασών της Ελλάδας
Το πρόγραμμα αφορά τους παρακάτω οικότοπους της Οδηγίας 92/43/ΕΟΚ: δάση στοές με λευκές λεύκες και ιτιές (92Α0), αλλουβιακά δάση με φράξους και σκλήθρα (</t>
    </r>
    <r>
      <rPr>
        <i/>
        <sz val="11"/>
        <color rgb="FF000000"/>
        <rFont val="Calibri"/>
        <family val="2"/>
        <charset val="161"/>
        <scheme val="minor"/>
      </rPr>
      <t>Alnus glutinosa, A. incana</t>
    </r>
    <r>
      <rPr>
        <sz val="11"/>
        <color rgb="FF000000"/>
        <rFont val="Calibri"/>
        <family val="2"/>
        <charset val="161"/>
        <scheme val="minor"/>
      </rPr>
      <t xml:space="preserve">) (91Ε0), παραποτάμια μικτά δάση με </t>
    </r>
    <r>
      <rPr>
        <i/>
        <sz val="11"/>
        <color rgb="FF000000"/>
        <rFont val="Calibri"/>
        <family val="2"/>
        <charset val="161"/>
        <scheme val="minor"/>
      </rPr>
      <t>Quercus robur, Ulmus laevis, U. minor, Fraxinus excelsior, F. angustifolia</t>
    </r>
    <r>
      <rPr>
        <sz val="11"/>
        <color rgb="FF000000"/>
        <rFont val="Calibri"/>
        <family val="2"/>
        <charset val="161"/>
        <scheme val="minor"/>
      </rPr>
      <t xml:space="preserve"> (91F0), θερμο-Μεσογειακές παραποτάμιες στοές με αρμυρίκια και πικροδάφνες (92D0) καθώς και δάση πλατάνου (92C0)
</t>
    </r>
  </si>
  <si>
    <r>
      <rPr>
        <sz val="11"/>
        <rFont val="Calibri"/>
        <family val="2"/>
        <charset val="129"/>
        <scheme val="minor"/>
      </rPr>
      <t>1.000.000€ για το σύνολο του έρ</t>
    </r>
    <r>
      <rPr>
        <sz val="11"/>
        <color rgb="FF000000"/>
        <rFont val="Calibri"/>
        <family val="2"/>
        <charset val="161"/>
        <scheme val="minor"/>
      </rPr>
      <t xml:space="preserve">γου
Στο παραπάνω ποσό περιλαμβάνονται αμοιβές, συνεργαζόμενων φορέων, έξοδα ταξιδιών και πεδίου, εξοπλισμός γραφείου &amp; πεδίου, έξοδα προκαταρκτικών διαχειριστικών μέτρων, έξοδα προκαταρκτικών διαχειριστικών μέτρων, έξοδα πιλοτικής αποκατάστασης παρόχθιων τύπων οικοτόπων, συμπεριλαμβανομένων των απαραίτητων δασοτεχνικών μελετών, δημιουργία φυτωρίου, καθώς και έκτακτα έξοδα
</t>
    </r>
  </si>
  <si>
    <r>
      <t xml:space="preserve">* Report on the main results of the surveillance under article 11 for annex I habitat types (Annex D) 
*Δημόπουλος Π., Καλλιμάνης Α., Ξυστράκης Φ., Πανίτσα Μ., Ι. Τσιριπίδης &amp; Ε. Παππάς 2015. Παραδοτέο Γ13. Επικαιροποιημένη έκδοση του παραδοτέου Β8 «Πρόταση Στόχων Διατήρησης (Conservation Objectives) για κάθε τύπο οικοτόπου του Παραρτήματος Ι, για κάθε ΤΚΣ ή ομάδα ΤΚΣ. Υπ. Περιβάλλοντος και Ενέργειας, ΟΙΚΟΜ ΕΠΕ – Ε. ΑΛΕΞΑΝΔΡΟΠΟΥΛΟΥ – Α. ΓΛΑΒΑΣ, Αθήνα, 51 σελ.
* Δημόπουλος Π., Bergmeier Ε., et al. 2012. Οδηγός αναγνώρισης και ερμηνείας δασικών τύπων οικοτόπων στην Ελλάδα. Πανεπιστήμιο Δυτικής Ελλάδας.
* Chatzinikolaou, Y., K. Ntemiri, and S. Zogaris. 2011. River riparian zone assessment using a rapid site-based index in Greece. Fresenius Environmental Bulletin. 20 (2): 296-302.
* Zogaris, S., Y. Chatzinikolaou, and P. Dimopoulis. 2009. Assessing environmental degradation of montane riparian zones in Greece. Journal of Environmental Biology. 30 (5): 719-726.
* αξιολόγηση ΕΛΚΕΘΕ
* Zogaris St., Markogiann, Vas., Cevher Özeren S., Dimitriou E. (2015). </t>
    </r>
    <r>
      <rPr>
        <i/>
        <sz val="11"/>
        <color theme="1"/>
        <rFont val="Calibri"/>
        <family val="2"/>
        <charset val="161"/>
        <scheme val="minor"/>
      </rPr>
      <t>Assessment of Riparian zone and river Island conditions in a Trans-boundary greenbelt: The Evros/Meriç river</t>
    </r>
    <r>
      <rPr>
        <sz val="11"/>
        <color theme="1"/>
        <rFont val="Calibri"/>
        <family val="2"/>
        <charset val="161"/>
        <scheme val="minor"/>
      </rPr>
      <t xml:space="preserve"> (Greece-Turkey). Fresenius Environmental Bulletin, Vol. 24 – No 1b.
</t>
    </r>
  </si>
  <si>
    <r>
      <rPr>
        <sz val="11"/>
        <rFont val="Calibri"/>
        <family val="2"/>
        <charset val="129"/>
        <scheme val="minor"/>
      </rPr>
      <t>700.000 € γι</t>
    </r>
    <r>
      <rPr>
        <sz val="11"/>
        <color rgb="FF000000"/>
        <rFont val="Calibri"/>
        <family val="2"/>
        <charset val="161"/>
        <scheme val="minor"/>
      </rPr>
      <t xml:space="preserve">α το σύνολο του έργου
Στο παραπάνω ποσό περιλαμβάνονται αμοιβές, συνεργαζόμενων φορέων, έξοδα ταξιδιών και πεδίου, εξοπλισμός γραφείου &amp; πεδίου, έξοδα προκαταρκτικών διαχειριστικών μέτρων, έξοδα πιλοτικής αποκατάστασης παρόχθιων τύπων οικοτόπων, έξοδα  συναντήσεων εργασίας και σεμιναρίων, καθώς και έκτακτα έξοδα
</t>
    </r>
  </si>
  <si>
    <r>
      <t xml:space="preserve">* Report on the main results of the surveillance under article 11 for annex I habitat types (Annex D) 
*Δημόπουλος Π., Καλλιμάνης Α., Ξυστράκης Φ., Πανίτσα Μ., Ι. Τσιριπίδης &amp; Ε. Παππάς 2015. Παραδοτέο Γ13. Επικαιροποιημένη έκδοση του παραδοτέου Β8 «Πρόταση Στόχων Διατήρησης (Conservation Objectives) για κάθε τύπο οικοτόπου του Παραρτήματος Ι, για κάθε ΤΚΣ ή ομάδα ΤΚΣ. Υπ. Περιβάλλοντος και Ενέργειας, ΟΙΚΟΜ ΕΠΕ – Ε. ΑΛΕΞΑΝΔΡΟΠΟΥΛΟΥ – Α. ΓΛΑΒΑΣ, Αθήνα, 51 σελ
* Δημόπουλος Π., Bergmeier Ε., et al. 2012. Οδηγός αναγνώρισης και ερμηνείας δασικών τύπων οικοτόπων στην Ελλάδα. Πανεπιστήμιο Δυτικής Ελλάδας..
* Chatzinikolaou, Y., K. Ntemiri, and S. Zogaris. 2011. River riparian zone assessment using a rapid site-based index in Greece. Fresenius Environmental Bulletin. 20 (2): 296-302.
* Zogaris, S., Y. Chatzinikolaou, and P. Dimopoulis. 2009. Assessing environmental degradation of montane riparian zones in Greece. Journal of Environmental Biology. 30 (5): 719-726.
* αξιολόγηση ΕΛΚΕΘΕ
* Zogaris St., Markogiann, Vas., Cevher Özeren S., Dimitriou E. (2015). </t>
    </r>
    <r>
      <rPr>
        <i/>
        <sz val="11"/>
        <color theme="1"/>
        <rFont val="Calibri"/>
        <family val="2"/>
        <charset val="161"/>
        <scheme val="minor"/>
      </rPr>
      <t>Assessment of Riparian zone and river Island conditions in a Trans-boundary greenbelt: The Evros/Meriç river</t>
    </r>
    <r>
      <rPr>
        <sz val="11"/>
        <color theme="1"/>
        <rFont val="Calibri"/>
        <family val="2"/>
        <charset val="161"/>
        <scheme val="minor"/>
      </rPr>
      <t xml:space="preserve"> (Greece-Turkey). Fresenius Environmental Bulletin, Vol. 24 – No 1b.
</t>
    </r>
  </si>
  <si>
    <r>
      <t xml:space="preserve">Παρακολούθηση και δράσεις διαχείρισης για αλλαγές των παράκτιων οικοσυστημάτων  (κλιματική αλλαγή, διάβρωση, αλλαγή χρήσεων γης κλπ), οι οποίες δύναται να υποβαθμίσουν οικοτόπους, ενδιαιτήματα, σημαντικά οικολογικές περιοχές. Ειδικότερα, εφαρμογή στις παραλίες ωτοκίας της </t>
    </r>
    <r>
      <rPr>
        <i/>
        <sz val="11"/>
        <color theme="1"/>
        <rFont val="Calibri"/>
        <family val="2"/>
        <charset val="161"/>
        <scheme val="minor"/>
      </rPr>
      <t>Caretta caretta</t>
    </r>
  </si>
  <si>
    <r>
      <t xml:space="preserve">Οι παραλίες ωοτοκίας κάθε καλοκαίρι φιλοξενούν σημαντικό αριθμό φωλιών της θαλάσσιας χελώνας </t>
    </r>
    <r>
      <rPr>
        <i/>
        <sz val="11"/>
        <color theme="1"/>
        <rFont val="Calibri"/>
        <family val="2"/>
        <charset val="161"/>
        <scheme val="minor"/>
      </rPr>
      <t xml:space="preserve">Caretta caretta. </t>
    </r>
    <r>
      <rPr>
        <sz val="11"/>
        <color theme="1"/>
        <rFont val="Calibri"/>
        <family val="2"/>
        <charset val="161"/>
        <scheme val="minor"/>
      </rPr>
      <t xml:space="preserve">Τα παράκτια σημαντικά αυτά οικοσυστήματα δέχονται πιέσεις α) από τον τουρισμό και εν δυνάμει αλλαγές χρήσης γης, β) από την κλιματική αλλαγή που μακροπρόθεσμα μπορεί να επηρεάσει το προφίλ και τη δυναμική των ακτών, άρα και τον ωφέλιμο προς φωλεοποίηση χώρο, γ) από τη διάβρωση, τόσο τη θαλάσσια όσο και τη χερσαία, με αποτέλεσμα την αλλαγή των χαρακτηριστικών της άμμου, άρα και της καταλληλότητας να παραμείνει μία παραλία κατάλληλη για φωλεοποίηση. Η παρακολούθηση σημαντικών παραμέτρων, του προφίλ της παραλίας, της δυναμικής της ακτής καθώς και ήπιας μορφής παρεμβάσεις και έργα όπου απαιτούνται για τον έλεγχο και περιορισμό της χερσαίας διάβρωσης δύναται να συμβάλλουν στη διατήρηση των παραλιών ωοτοκίας.    </t>
    </r>
  </si>
  <si>
    <r>
      <t xml:space="preserve">Παρακολούθηση και δράσεις διαχείρισης για αλλαγές των παράκτιων οικοσυστημάτων (κλιματική αλλαγή, διάβρωση, αλλαγή χρήσεων γης κλπ), οι οποίες δύναται να υποβαθμίσουν οικοτόπους, ενδιαιτήματα, σημαντικά οικολογικές περιοχές. Ειδικότερα, εφαρμογή στις παραλίες ωτοκίας της </t>
    </r>
    <r>
      <rPr>
        <i/>
        <sz val="11"/>
        <color theme="1"/>
        <rFont val="Calibri"/>
        <family val="2"/>
        <charset val="161"/>
        <scheme val="minor"/>
      </rPr>
      <t>Caretta caretta</t>
    </r>
  </si>
  <si>
    <r>
      <t xml:space="preserve">Μελέτη και κατασκευή αγκυροβολίων (ναύδετα) εντός προστατευόμενων περιοχών Natura 2000, για την προστασία του θαλάσσιου φανερόγαμου </t>
    </r>
    <r>
      <rPr>
        <i/>
        <sz val="11"/>
        <color rgb="FF000000"/>
        <rFont val="Calibri"/>
        <family val="2"/>
        <charset val="161"/>
        <scheme val="minor"/>
      </rPr>
      <t>Posidonia oceanica</t>
    </r>
    <r>
      <rPr>
        <sz val="11"/>
        <color rgb="FF000000"/>
        <rFont val="Calibri"/>
        <family val="2"/>
        <charset val="161"/>
        <scheme val="minor"/>
      </rPr>
      <t xml:space="preserve">. </t>
    </r>
  </si>
  <si>
    <r>
      <t>Τα ναύδετα αποτελούν μια μέθοδο ασφαλούς αγκυροβολίας των σκαφών σε προστατευόμενες περιοχές ενώ παράλληλα προστατεύουν τους θαλάσσιους οικότοπους.
Η τυχαία χρήση αγκυρών από τα σκάφη που επισκέπτονται μια  θαλάσσια περιοχή αποτελεί την κύρια απειλή και έχει καταστρεπτικά αποτελέσµατα για τα λιβάδια ποσειδωνίας που καλύπτουν µέρος του πυθµένα του Ν.Αιγαίου και είναι οικοτόποι ευρωπαϊκής προτεραιότητας βάσει της οδηγίας 92/43 ενώ παράλληλα αποτελούν πολύ σηµαντικά αλιευτικά πεδία.(Ε.Κ. 1967/2006, άρθρο 4, παρ. 1, αναγνωρίζει τη σημασία των λιβαδιών ποσειδωνίας και</t>
    </r>
    <r>
      <rPr>
        <i/>
        <sz val="11"/>
        <color theme="1"/>
        <rFont val="Calibri"/>
        <family val="2"/>
        <charset val="161"/>
        <scheme val="minor"/>
      </rPr>
      <t xml:space="preserve"> απαγορεύει την άσκηση αλιείας «με δίχτυα τράτας, δράγες, πεζότρατες (=βιντζότρατες) ή παρόμοια δίχτυα»)</t>
    </r>
    <r>
      <rPr>
        <sz val="11"/>
        <color theme="1"/>
        <rFont val="Calibri"/>
        <family val="2"/>
        <charset val="161"/>
        <scheme val="minor"/>
      </rPr>
      <t xml:space="preserve">
Αποτελεί λοιπόν προτεραιότητα η προστασία και διατήρησή τους έτσι ώστε να διαφυλαχθεί ολόκληρο το θαλάσσιο οικοσύστηµα των περιοχών Natura 2000 του Ν. Αιγαίου, ενώ παράλληλα θα πρέπει να δηµιουργηθούν κατάλληλα σηµεία προσέγγισης για τα σκάφη που θα εµπλακούν στη διαχείριση και την έρευνα των περιοχών και των σκάφη των επισκεπτών.
Για το λόγο αυτό κρίνεται απαραίτητη η εγκατάσταση ενός µόνιµου δικτύου ναυδέτων κατάλληλου για το συγκεκριµένο τύπο πυθµένα με σκοπό την προστασία και διατήρηση των λιβαδιών Ποσειδωνίας, την ασφάλεια που θα παρέχουν στους επισκέπτες οι συγκεκριμένες θέσεις πρόσδεσης και την εύκολη πρόσβαση στις περιοχές χωρίς την επιβάρυνση του φυσικού περιβάλλοντος.  </t>
    </r>
  </si>
  <si>
    <r>
      <t>Μέτρα Διαχείρισης τύπου οικοτόπου Δάση με</t>
    </r>
    <r>
      <rPr>
        <i/>
        <sz val="10"/>
        <color rgb="FF000000"/>
        <rFont val="Calibri"/>
        <family val="2"/>
        <scheme val="minor"/>
      </rPr>
      <t xml:space="preserve"> Castanea sativa</t>
    </r>
    <r>
      <rPr>
        <sz val="10"/>
        <color rgb="FF000000"/>
        <rFont val="Calibri"/>
        <family val="2"/>
        <charset val="161"/>
        <scheme val="minor"/>
      </rPr>
      <t xml:space="preserve"> (9260) (Περιλάμβάνει δαπάνες υλοποίησης μέτρων σε έκταση 400ha χ 1200€/ha χ 2 επαναλήψεις)</t>
    </r>
  </si>
  <si>
    <r>
      <t>Τα δάση με καστανιά καταλαμβάνουν μεγάλη έκταση στη Χερσόνησο και καλλιεργούνται με σκοπό την οικονομική τους εκμετάλλευση. Τα μέτρα διαχείρισης του τύπου οικοτόπου της καστανιάς θα είναι προσανατολισμένα στον μετριασμό της κλιματικής αλλαγής και στην καταπολέμηση των ασθενειών και προσβολών όπως η μελάνωση (</t>
    </r>
    <r>
      <rPr>
        <i/>
        <sz val="10"/>
        <color theme="1"/>
        <rFont val="Calibri"/>
        <family val="2"/>
        <charset val="161"/>
        <scheme val="minor"/>
      </rPr>
      <t>Phytophthora cinnamomi</t>
    </r>
    <r>
      <rPr>
        <sz val="10"/>
        <color theme="1"/>
        <rFont val="Calibri"/>
        <family val="2"/>
        <scheme val="minor"/>
      </rPr>
      <t xml:space="preserve"> και </t>
    </r>
    <r>
      <rPr>
        <i/>
        <sz val="10"/>
        <color theme="1"/>
        <rFont val="Calibri"/>
        <family val="2"/>
        <charset val="161"/>
        <scheme val="minor"/>
      </rPr>
      <t>Phytophthora cambivora</t>
    </r>
    <r>
      <rPr>
        <sz val="10"/>
        <color theme="1"/>
        <rFont val="Calibri"/>
        <family val="2"/>
        <scheme val="minor"/>
      </rPr>
      <t>) και η σφήκα της καστανιάς  (</t>
    </r>
    <r>
      <rPr>
        <i/>
        <sz val="10"/>
        <color theme="1"/>
        <rFont val="Calibri"/>
        <family val="2"/>
        <charset val="161"/>
        <scheme val="minor"/>
      </rPr>
      <t>Dryocosmus kuriphilus Yasumatsu</t>
    </r>
    <r>
      <rPr>
        <sz val="10"/>
        <color theme="1"/>
        <rFont val="Calibri"/>
        <family val="2"/>
        <scheme val="minor"/>
      </rPr>
      <t>). Ιδιαίτερη αναφορά θα γίνει κυρίως στην αύξηση του περιτρόπου χρόνου και εφαρμογή Γ’ καθαρισμού σε περιοχές με δυνατότητες παραγωγής τεχνικής ξυλείας υψηλής ποιότητας. Έτσι η αποψιλωτική υλοτομία είναι δυνατό να καθυστερεί κατά 7 περίπου έτη ενώ ο αριθμός των επεμβάσεων διατηρείται σταθερός καθώς θα υπάρξει παράλληλη μείωση του αριθμού των επεμβάσεων κατά μια. Με τον τρόπο αυτό είναι δυνατό να επιτευχθεί αφενός συσσώρευση βιομάζας (και συνεπώς αποθήκευση άνθρακα) αλλά και συγκομιδή ξύλου υψηλής ποιότητας και μεγάλων διαστάσεων.</t>
    </r>
  </si>
  <si>
    <r>
      <t>Μέτρα Διαχείρισης τύπου οικοτόπου Δάση με</t>
    </r>
    <r>
      <rPr>
        <i/>
        <sz val="10"/>
        <color rgb="FF000000"/>
        <rFont val="Calibri"/>
        <family val="2"/>
        <scheme val="minor"/>
      </rPr>
      <t xml:space="preserve"> Quercus ilex</t>
    </r>
    <r>
      <rPr>
        <sz val="10"/>
        <color rgb="FF000000"/>
        <rFont val="Calibri"/>
        <family val="2"/>
        <charset val="161"/>
        <scheme val="minor"/>
      </rPr>
      <t xml:space="preserve"> (9340)                                       (Περιλάμβάνει δαπάνες υλοποίησης μέτρων σε έκταση 100ha χ 2000€/ha χ 2 επαναλήψεις)</t>
    </r>
  </si>
  <si>
    <r>
      <t>Ένας από τους πλέον σημαντικούς τύπους βλάστησης που απαντούν στο Άγιο Όρος είναι τα δάση αείφυλλων-πλατύφυλλων ειδών και κυρίως τα δάση αριάς (</t>
    </r>
    <r>
      <rPr>
        <i/>
        <sz val="10"/>
        <color theme="1"/>
        <rFont val="Calibri"/>
        <family val="2"/>
        <charset val="161"/>
        <scheme val="minor"/>
      </rPr>
      <t>Quercus ile</t>
    </r>
    <r>
      <rPr>
        <sz val="10"/>
        <color theme="1"/>
        <rFont val="Calibri"/>
        <family val="2"/>
        <scheme val="minor"/>
      </rPr>
      <t>x) και δρυός (</t>
    </r>
    <r>
      <rPr>
        <i/>
        <sz val="10"/>
        <color theme="1"/>
        <rFont val="Calibri"/>
        <family val="2"/>
        <charset val="161"/>
        <scheme val="minor"/>
      </rPr>
      <t>Quercus frainneto</t>
    </r>
    <r>
      <rPr>
        <sz val="10"/>
        <color theme="1"/>
        <rFont val="Calibri"/>
        <family val="2"/>
        <scheme val="minor"/>
      </rPr>
      <t xml:space="preserve">). Αυτά συναντώνται σε χαμηλά υψόμετρα και είναι εξαιρετικά πυρόφιλα, γεγονός που σε συνδυασμό με την απουσία βόσκησης αυξάνει τον κίνδυνο εμφάνισης πυρκαγιάς. Η ιδιαιτερότητα των δασών αυτών στο Άγιο Όρος συνίσταται στο ότι διατηρούν εξαιρετική ποικιλότητα ειδών και στο ότι στις αδιατάρακτες, υψηλές σπερμοφυείς συστάδες τους η δομή της βλάστησης εκτιμάται ότι μοιάζει με αυτή των αρχέγονων μορφών της. Για τους λόγους αυτούς θεωρούνται τα πλέον αντιπροσωπευτικά δάση αυτού του τύπου στην Ελλάδα και ενδεχομένως στη Μεσόγειο. Σε μεγάλες εκτάσεις τους εφαρμόζεται αποψιλωτική υλοτομία για την κάλυψη των αναγκών των Ιερών Μονών σε καυσόξυλα. Αυτό μέχρι πρότεινος οδηγούσε σε σταδιακή υποβάθμισή τους σε πρεμνοφυή χαμηλά δάση ή θαμνώνες.  Ετσι, σε συνέχεια προηγούμενου προγράμματος για την "Ανόρθωση των πρεμνοφυών δασών με </t>
    </r>
    <r>
      <rPr>
        <i/>
        <sz val="10"/>
        <color theme="1"/>
        <rFont val="Calibri"/>
        <family val="2"/>
        <charset val="161"/>
        <scheme val="minor"/>
      </rPr>
      <t xml:space="preserve">Quercus frainetto </t>
    </r>
    <r>
      <rPr>
        <sz val="10"/>
        <color theme="1"/>
        <rFont val="Calibri"/>
        <family val="2"/>
        <scheme val="minor"/>
      </rPr>
      <t xml:space="preserve">(9280) και </t>
    </r>
    <r>
      <rPr>
        <i/>
        <sz val="10"/>
        <color theme="1"/>
        <rFont val="Calibri"/>
        <family val="2"/>
        <charset val="161"/>
        <scheme val="minor"/>
      </rPr>
      <t xml:space="preserve">Quercus ilex </t>
    </r>
    <r>
      <rPr>
        <sz val="10"/>
        <color theme="1"/>
        <rFont val="Calibri"/>
        <family val="2"/>
        <scheme val="minor"/>
      </rPr>
      <t>(9340) σε υψηλά δάση" που είχε πραγματοποιηθεί στο Άγιο Όρος (2003) και είχε ανατρέψει σε μεγάλο βαθμό την παραπάνω τάση, κρίνεται απαραίτητη η συνέχιση εργασιών ανόρθωσης (μέσα από αναγωγικές υλοτομίες) που τελικά θα έχουν τριπλό στόχο, δηλαδή την αναγωγή των δασών από πρεμνοφυή σε υψηλά σπερμοφυή, τον καθαρισμό από καύσιμη ύλη και την αύξηση της βιοποικιλότητας μέσα από τη δημιουργία ανοιγμάτων.</t>
    </r>
  </si>
  <si>
    <r>
      <t>Μέτρα Διαχείρισης τύπου οικοτόπου Δάση οξυάς με</t>
    </r>
    <r>
      <rPr>
        <i/>
        <sz val="10"/>
        <color rgb="FF000000"/>
        <rFont val="Calibri"/>
        <family val="2"/>
        <scheme val="minor"/>
      </rPr>
      <t xml:space="preserve"> Quercus frainetto </t>
    </r>
    <r>
      <rPr>
        <sz val="10"/>
        <color rgb="FF000000"/>
        <rFont val="Calibri"/>
        <family val="2"/>
        <charset val="161"/>
        <scheme val="minor"/>
      </rPr>
      <t>(9280)                                                                                               (Περιλάμβάνει δαπάνες υλοποίησης μέτρων σε έκταση 100ha χ 1500€/ha χ 2 επαναλήψεις)</t>
    </r>
  </si>
  <si>
    <r>
      <t>Ένας από τους πλέον σημαντικούς τύπους βλάστησης που απαντούν στο Άγιο Όρος είναι τα δάση αείφυλλων-πλατύφυλλων ειδών και κυρίως τα δάση αριάς (</t>
    </r>
    <r>
      <rPr>
        <i/>
        <sz val="10"/>
        <color theme="1"/>
        <rFont val="Calibri"/>
        <family val="2"/>
        <charset val="161"/>
        <scheme val="minor"/>
      </rPr>
      <t>Quercus ilex</t>
    </r>
    <r>
      <rPr>
        <sz val="10"/>
        <color theme="1"/>
        <rFont val="Calibri"/>
        <family val="2"/>
        <scheme val="minor"/>
      </rPr>
      <t>) και δρυός (</t>
    </r>
    <r>
      <rPr>
        <i/>
        <sz val="10"/>
        <color theme="1"/>
        <rFont val="Calibri"/>
        <family val="2"/>
        <charset val="161"/>
        <scheme val="minor"/>
      </rPr>
      <t>Quercus frainneto</t>
    </r>
    <r>
      <rPr>
        <sz val="10"/>
        <color theme="1"/>
        <rFont val="Calibri"/>
        <family val="2"/>
        <scheme val="minor"/>
      </rPr>
      <t xml:space="preserve">). Αυτά συναντώνται σε χαμηλά υψόμετρα και είναι εξαιρετικά πυρόφιλα, γεγονός που σε συνδυασμό με την απουσία βόσκησης αυξάνει τον κίνδυνο εμφάνισης πυρκαγιάς. Η ιδιαιτερότητα των δασών αυτών στο Άγιο Όρος συνίσταται στο ότι διατηρούν εξαιρετική ποικιλότητα ειδών και στο ότι στις αδιατάρακτες, υψηλές σπερμοφυείς συστάδες τους η δομή της βλάστησης εκτιμάται ότι μοιάζει με αυτή των αρχέγονων μορφών της. Για τους λόγους αυτούς θεωρούνται τα πλέον αντιπροσωπευτικά δάση αυτού του τύπου στην Ελλάδα και ενδεχομένως στη Μεσόγειο. Σε μεγάλες εκτάσεις τους εφαρμόζεται αποψιλωτική υλοτομία για την κάλυψη των αναγκών των Ιερών Μονών σε καυσόξυλα. Αυτό μέχρι πρότεινος οδηγούσε σε σταδιακή υποβάθμισή τους σε πρεμνοφυή χαμηλά δάση ή θαμνώνες.  Ετσι, σε συνέχεια προηγούμενου προγράμματος για την "Ανόρθωση των πρεμνοφυών δασών με </t>
    </r>
    <r>
      <rPr>
        <i/>
        <sz val="10"/>
        <color theme="1"/>
        <rFont val="Calibri"/>
        <family val="2"/>
        <charset val="161"/>
        <scheme val="minor"/>
      </rPr>
      <t xml:space="preserve">Quercus frainetto </t>
    </r>
    <r>
      <rPr>
        <sz val="10"/>
        <color theme="1"/>
        <rFont val="Calibri"/>
        <family val="2"/>
        <scheme val="minor"/>
      </rPr>
      <t xml:space="preserve">(9280) και </t>
    </r>
    <r>
      <rPr>
        <i/>
        <sz val="10"/>
        <color theme="1"/>
        <rFont val="Calibri"/>
        <family val="2"/>
        <charset val="161"/>
        <scheme val="minor"/>
      </rPr>
      <t xml:space="preserve">Quercus ilex </t>
    </r>
    <r>
      <rPr>
        <sz val="10"/>
        <color theme="1"/>
        <rFont val="Calibri"/>
        <family val="2"/>
        <scheme val="minor"/>
      </rPr>
      <t>(9340) σε υψηλά δάση" που είχε πραγματοποιηθεί στο Άγιο Όρος (2003) και είχε ανατρέψει σε μεγάλο βαθμό την παραπάνω τάση, κρίνεται απαραίτητη η συνέχιση εργασιών ανόρθωσης (μέσα από αναγωγικές υλοτομίες) που τελικά θα έχουν τριπλό στόχο, δηλαδή την αναγωγή των δασών από πρεμνοφυή σε υψηλά σπερμοφυή, τον καθαρισμό από καύσιμη ύλη και την αύξηση της βιοποικιλότητας μέσα από τη δημιουργία ανοιγμάτων.</t>
    </r>
  </si>
  <si>
    <r>
      <t xml:space="preserve">Μέτρα Διαχείρισης τύπου οικοτόπου Μεσογειακά πευκοδάση με ενδημικά μαυρόπευκα </t>
    </r>
    <r>
      <rPr>
        <i/>
        <sz val="10"/>
        <color rgb="FF000000"/>
        <rFont val="Calibri"/>
        <family val="2"/>
        <scheme val="minor"/>
      </rPr>
      <t>Pinus nigra</t>
    </r>
    <r>
      <rPr>
        <sz val="10"/>
        <color rgb="FF000000"/>
        <rFont val="Calibri"/>
        <family val="2"/>
        <charset val="161"/>
        <scheme val="minor"/>
      </rPr>
      <t xml:space="preserve"> (9530*)                          (Περιλάμβάνει δαπάνες υλοποίησης μέτρων σε έκταση 40ha χ 4000€/ha χ 2 επαναλήψεις)</t>
    </r>
  </si>
  <si>
    <r>
      <t xml:space="preserve">Μέτρα Διαχείρισης τύπου οικοτόπου Μεσογειακά πευκοδάση με ενδημικά είδη πεύκων της Μεσογείου με </t>
    </r>
    <r>
      <rPr>
        <i/>
        <sz val="10"/>
        <color rgb="FF000000"/>
        <rFont val="Calibri"/>
        <family val="2"/>
        <scheme val="minor"/>
      </rPr>
      <t>Pinus halepensis</t>
    </r>
    <r>
      <rPr>
        <sz val="10"/>
        <color rgb="FF000000"/>
        <rFont val="Calibri"/>
        <family val="2"/>
        <charset val="161"/>
        <scheme val="minor"/>
      </rPr>
      <t xml:space="preserve"> (9540)               (Περιλάμβάνει δαπάνες υλοποίησης μέτρων σε μήκος 20km x 0,2km = 400ha χ 1000€/ha χ 2 επαναλήψεις)</t>
    </r>
  </si>
  <si>
    <r>
      <t xml:space="preserve">Μέτρα Διατήρησης τύπου οικοτόπου Υποαλπικά δάση οξυάς με </t>
    </r>
    <r>
      <rPr>
        <i/>
        <sz val="10"/>
        <color rgb="FF000000"/>
        <rFont val="Calibri"/>
        <family val="2"/>
        <scheme val="minor"/>
      </rPr>
      <t>Acer</t>
    </r>
    <r>
      <rPr>
        <sz val="10"/>
        <color rgb="FF000000"/>
        <rFont val="Calibri"/>
        <family val="2"/>
        <charset val="161"/>
        <scheme val="minor"/>
      </rPr>
      <t xml:space="preserve"> και</t>
    </r>
    <r>
      <rPr>
        <i/>
        <sz val="10"/>
        <color rgb="FF000000"/>
        <rFont val="Calibri"/>
        <family val="2"/>
        <scheme val="minor"/>
      </rPr>
      <t xml:space="preserve"> Rumex arifolius </t>
    </r>
    <r>
      <rPr>
        <sz val="10"/>
        <color rgb="FF000000"/>
        <rFont val="Calibri"/>
        <family val="2"/>
        <charset val="161"/>
        <scheme val="minor"/>
      </rPr>
      <t>(9140)                                                             (Περιλάμβάνει δαπάνες υλοποίησης μέτρων προστασίας και διατήρησης για 10 θέσεις x 2ha χ 1500€/ha).</t>
    </r>
  </si>
  <si>
    <r>
      <t xml:space="preserve">Μέτρα Διατήρησης τύπου οικοτόπου θαμνώνες με συστάδες </t>
    </r>
    <r>
      <rPr>
        <i/>
        <sz val="10"/>
        <color rgb="FF000000"/>
        <rFont val="Calibri"/>
        <family val="2"/>
        <scheme val="minor"/>
      </rPr>
      <t>Laurus nobilis</t>
    </r>
    <r>
      <rPr>
        <sz val="10"/>
        <color rgb="FF000000"/>
        <rFont val="Calibri"/>
        <family val="2"/>
        <charset val="161"/>
        <scheme val="minor"/>
      </rPr>
      <t xml:space="preserve"> (5230*)                                                                     (Περιλάμβάνει δαπάνες υλοποίησης μέτρων προστασίας και διατήρησης για 20 Μονές x 10ha χ 2.000€/ha).</t>
    </r>
  </si>
  <si>
    <r>
      <t>Μέτρα Διατήρησης για τα ενδιαιτήματα ορνιθοπανίδας χαρακτηρισμού της ΖΕΠ GR1270016 (</t>
    </r>
    <r>
      <rPr>
        <i/>
        <sz val="10"/>
        <color rgb="FF000000"/>
        <rFont val="Calibri"/>
        <family val="2"/>
        <scheme val="minor"/>
      </rPr>
      <t>Phalacrocorax aristotelis</t>
    </r>
    <r>
      <rPr>
        <sz val="10"/>
        <color rgb="FF000000"/>
        <rFont val="Calibri"/>
        <family val="2"/>
        <charset val="161"/>
        <scheme val="minor"/>
      </rPr>
      <t xml:space="preserve"> &amp; </t>
    </r>
    <r>
      <rPr>
        <i/>
        <sz val="10"/>
        <color rgb="FF000000"/>
        <rFont val="Calibri"/>
        <family val="2"/>
        <scheme val="minor"/>
      </rPr>
      <t>Puffinus yelkouan</t>
    </r>
    <r>
      <rPr>
        <sz val="10"/>
        <color rgb="FF000000"/>
        <rFont val="Calibri"/>
        <family val="2"/>
        <charset val="161"/>
        <scheme val="minor"/>
      </rPr>
      <t>) (Περιλάμβάνει δαπάνες μέτρων συστηματικής καταγραφής και οριοθέτησης 40θέσεις χ 1000€ χ 2 επαναλήψεις)</t>
    </r>
  </si>
  <si>
    <r>
      <t xml:space="preserve">Μέτρα διατήρησης για το ενδιαίτημα του είδους θηλαστικού </t>
    </r>
    <r>
      <rPr>
        <i/>
        <sz val="10"/>
        <color rgb="FF000000"/>
        <rFont val="Calibri"/>
        <family val="2"/>
        <scheme val="minor"/>
      </rPr>
      <t xml:space="preserve">Μonachus monachus                                                                                     </t>
    </r>
    <r>
      <rPr>
        <sz val="10"/>
        <color rgb="FF000000"/>
        <rFont val="Calibri"/>
        <family val="2"/>
        <charset val="161"/>
        <scheme val="minor"/>
      </rPr>
      <t>(Περιλάμβάνει δαπάνες μέτρων συστηματικής καταγραφής και οριοθέτησης 20 θέσεις χ 3000€ χ 3 επαναλήψεις)</t>
    </r>
  </si>
  <si>
    <r>
      <t xml:space="preserve">Μέτρα διατήρησης για το ενδιαίτημα του είδους </t>
    </r>
    <r>
      <rPr>
        <i/>
        <sz val="10"/>
        <color rgb="FF000000"/>
        <rFont val="Calibri"/>
        <family val="2"/>
        <scheme val="minor"/>
      </rPr>
      <t xml:space="preserve">Alectoris graeca                                     </t>
    </r>
    <r>
      <rPr>
        <sz val="10"/>
        <color rgb="FF000000"/>
        <rFont val="Calibri"/>
        <family val="2"/>
        <charset val="161"/>
        <scheme val="minor"/>
      </rPr>
      <t>(Περιλάμβάνει δαπάνες αξιολόγησης 20.000€ και μέτρων βελτίωσης  100ha χ 800€ χ 2 επαναλήψεις)</t>
    </r>
  </si>
  <si>
    <r>
      <t>Η Πετροπέρδικα (</t>
    </r>
    <r>
      <rPr>
        <i/>
        <sz val="10"/>
        <color rgb="FF000000"/>
        <rFont val="Calibri"/>
        <family val="2"/>
        <scheme val="minor"/>
      </rPr>
      <t>Alectoris graeca)</t>
    </r>
    <r>
      <rPr>
        <sz val="10"/>
        <color rgb="FF000000"/>
        <rFont val="Calibri"/>
        <family val="2"/>
        <charset val="161"/>
        <scheme val="minor"/>
      </rPr>
      <t xml:space="preserve">  ανήκει στο Παράρτημα Ι της Οδηγίας για τα Πτηνά και θεωρείται ορεινό είδος, αν και η παρουσία της καταγράφεται σε ένα ευρύ φάσμα υψομέτρων, ακόμη και κοντά στο επίπεδο της θάλασσας. Ζει συνήθως σε ανοιχτές, βραχώδεις, ξηρές και απότομες βουνοπλαγιές. Η διατροφή της αποτελείται από έντομα, σπόρους, ρίζες και γενικά μία ποικιλία φυτών, ανάλογα με την εποχή. Ο βιότοπος αναπαραγωγής είναι παρόμοιος με το βιότοπο τροφοληψίας και συνήθως βρίσκονται  σε απόσταση μικρότερη των 3 χιλιομέτρων από νερό. Η χαρτογράφηση των ενδιαιτημάτων της πετροπέρδικας καθώς και η καταγραφή και αξιολόγηση της κατάστασης διατήρησής της θα αποτελέσει σημαντικό στοιχείο για τον προσδιορισμό των μέτρων διατήρησης στη χερσόνησο του Άθωνα. Αν και δεν ασκείται θηρευτική πίεση στο είδος από τον άνθρωπο, ωστόσο, η πρόληψη δασικών πυρκαγιών και η δημιουργία ανοιγμάτων στο δασικό οικοσύστημα αποτελούν μέτρα που θα μπορούσαν να συντελέσουν στη διασφάλιση της διατήρησης του βιοτόπου της.</t>
    </r>
  </si>
  <si>
    <r>
      <t xml:space="preserve">Α) Εκπόνηση Μελέτης και Β) αποκατάσταση οικοτόπων θινών στις μεγαλύτερες παραλίες ωοτοκίας θαλάσσιας χελώνας </t>
    </r>
    <r>
      <rPr>
        <i/>
        <sz val="10"/>
        <color rgb="FF000000"/>
        <rFont val="Calibri"/>
        <family val="2"/>
        <scheme val="minor"/>
      </rPr>
      <t xml:space="preserve">Caretta caretta. </t>
    </r>
    <r>
      <rPr>
        <sz val="10"/>
        <color rgb="FF000000"/>
        <rFont val="Calibri"/>
        <family val="2"/>
        <charset val="161"/>
        <scheme val="minor"/>
      </rPr>
      <t xml:space="preserve">Περιοχή εφαρμογής:Κόλπος Λαγανά Ζακύνθου </t>
    </r>
  </si>
  <si>
    <r>
      <t xml:space="preserve">Α) Εκπόνηση Μελέτης και Β) αποκατάσταση οικοτόπων θινών στις μεγαλύτερες παραλίες ωοτοκίας θαλάσσιας χελώνας </t>
    </r>
    <r>
      <rPr>
        <i/>
        <sz val="10"/>
        <color rgb="FF000000"/>
        <rFont val="Calibri"/>
        <family val="2"/>
        <scheme val="minor"/>
      </rPr>
      <t>Caretta caretta</t>
    </r>
    <r>
      <rPr>
        <sz val="10"/>
        <color rgb="FF000000"/>
        <rFont val="Calibri"/>
        <family val="2"/>
        <charset val="161"/>
        <scheme val="minor"/>
      </rPr>
      <t xml:space="preserve">. Περιοχές εφαρμογής:Νότιος Κυπαρισσιακός Κόλπος, Λακωνικός Κόλπος.  </t>
    </r>
  </si>
  <si>
    <r>
      <t>Α) Εκπόνηση Μελέτης και Β) αποκατάσταση οικοτόπων θινών στις μεγαλύτερες παραλίες ωοτοκίας θαλάσσιας χελώνας</t>
    </r>
    <r>
      <rPr>
        <i/>
        <sz val="10"/>
        <color rgb="FF000000"/>
        <rFont val="Calibri"/>
        <family val="2"/>
        <scheme val="minor"/>
      </rPr>
      <t xml:space="preserve"> Caretta caretta</t>
    </r>
    <r>
      <rPr>
        <sz val="10"/>
        <color rgb="FF000000"/>
        <rFont val="Calibri"/>
        <family val="2"/>
        <charset val="161"/>
        <scheme val="minor"/>
      </rPr>
      <t xml:space="preserve">. Περιοχές εφαρμογής:Κόλπος Ρεθύμνου, Κόλπος Χανίων.  </t>
    </r>
  </si>
  <si>
    <r>
      <t xml:space="preserve">Α) Εκπόνηση μελέτης και Β) υλοποίηση προτεινόμενων μέτρων με στόχο την μείωση ή κατάργηση υφιστάμενων φωτών, ώστε να μειωθεί η φωτορύπανση στις παραλίες ωοτοκίας της θαλάσσιας χελώνας  </t>
    </r>
    <r>
      <rPr>
        <i/>
        <sz val="10"/>
        <color rgb="FF000000"/>
        <rFont val="Calibri"/>
        <family val="2"/>
        <scheme val="minor"/>
      </rPr>
      <t xml:space="preserve">Caretta caretta. </t>
    </r>
    <r>
      <rPr>
        <sz val="10"/>
        <color rgb="FF000000"/>
        <rFont val="Calibri"/>
        <family val="2"/>
        <charset val="161"/>
        <scheme val="minor"/>
      </rPr>
      <t>Περιοχή εφαρμογής: Κόλπος Λαγανά Ζακύνθου.</t>
    </r>
  </si>
  <si>
    <r>
      <t xml:space="preserve">Οι θαλάσσια χελώνα </t>
    </r>
    <r>
      <rPr>
        <i/>
        <sz val="12"/>
        <color theme="1"/>
        <rFont val="Calibri"/>
        <family val="2"/>
        <charset val="161"/>
        <scheme val="minor"/>
      </rPr>
      <t>Caretta carettα</t>
    </r>
    <r>
      <rPr>
        <sz val="12"/>
        <color theme="1"/>
        <rFont val="Calibri"/>
        <family val="2"/>
        <scheme val="minor"/>
      </rPr>
      <t xml:space="preserve"> συμπεριλαμβάνεται στα Παραρτήματα ΙΙ και IV της Οδηγίας 92/43/ΕΟΚ, ως είδος προτεραιότητας, το οποίο έχει ανάγκη αυστηρής προστασίας. Η υφιστάμενη φωτορύπανση στις περιοχές αναπαραγωγής έχει σοβαρότατη επίπτωση στο είδος, καθώς αποτρέπει τα ενήλικα θηλυκά ζώα να ωοτοκήσουν (περίοδος φωλεοποίησης) και προκαλεί απροπροσανατολισμό των νεοσσών (περίοδος εκκόλαψης). Σημαντικός αριθμός νεοσσών κατά την έξοδό του από την φωλιά αποπροσανατολίσεται, με αποτέλεσμα να μην βρίσκει το δρόμο προς τη θάλασσα και να πεθαίνει από εξάντληση ή αφιδάτωση. </t>
    </r>
  </si>
  <si>
    <r>
      <t>Α) Εκπόνηση μελέτης και Β) υλοποίηση προτεινόμενων μέτρων με στόχο την μείωση ή κατάργηση υφιστάμενων φωτών, ώστε να μειωθεί η φωτορύπανση στις παραλίες ωοτοκίας της θαλάσσιας χελώνας</t>
    </r>
    <r>
      <rPr>
        <i/>
        <sz val="10"/>
        <color rgb="FF000000"/>
        <rFont val="Calibri"/>
        <family val="2"/>
        <scheme val="minor"/>
      </rPr>
      <t xml:space="preserve">  Caretta caretta</t>
    </r>
    <r>
      <rPr>
        <sz val="10"/>
        <color rgb="FF000000"/>
        <rFont val="Calibri"/>
        <family val="2"/>
        <charset val="161"/>
        <scheme val="minor"/>
      </rPr>
      <t xml:space="preserve">. Περιοχές εφαρμογής:Νότιος Κυπαρισσιακός Κόλπος, Λακωνικός Κόλπος.  </t>
    </r>
  </si>
  <si>
    <r>
      <t xml:space="preserve">Α) Εκπόνηση μελέτης και Β) υλοποίηση προτεινόμενων μέτρων με στόχο την μείωση ή κατάργηση υφιστάμενων φωτών, ώστε να μειωθεί η φωτορύπανση στις παραλίες ωοτοκίας της θαλάσσιας χελώνας  </t>
    </r>
    <r>
      <rPr>
        <i/>
        <sz val="10"/>
        <color rgb="FF000000"/>
        <rFont val="Calibri"/>
        <family val="2"/>
        <scheme val="minor"/>
      </rPr>
      <t>Caretta caretta</t>
    </r>
    <r>
      <rPr>
        <sz val="10"/>
        <color rgb="FF000000"/>
        <rFont val="Calibri"/>
        <family val="2"/>
        <charset val="161"/>
        <scheme val="minor"/>
      </rPr>
      <t>.  Περιοχές εφαρμογής:Κόλπος Ρεθύμνου, Κόλπος Χανίων.</t>
    </r>
  </si>
  <si>
    <r>
      <t xml:space="preserve">Α) Εκπόνηση μελέτης και Β) υλοποίηση έργων διαχείρισης της προσβασιμότητας των επισκεπτών στις παραλίες ωοτοκίας  της θαλάσσιας χελώνας </t>
    </r>
    <r>
      <rPr>
        <i/>
        <sz val="10"/>
        <color rgb="FF000000"/>
        <rFont val="Calibri"/>
        <family val="2"/>
        <scheme val="minor"/>
      </rPr>
      <t xml:space="preserve">Caretta caretta </t>
    </r>
    <r>
      <rPr>
        <sz val="10"/>
        <color rgb="FF000000"/>
        <rFont val="Calibri"/>
        <family val="2"/>
        <charset val="161"/>
        <scheme val="minor"/>
      </rPr>
      <t>(π.χ. τοποθέτηση κινούμενων εμποδίων για αποκλεισμό προσβασιμότητας τροχοφόρων, ενημερωτικές πινακίδες, τοποθέτηση ξύλινων διαδρόμων για ελεγχόμενη προσβασιμότητα των επισκεπτών και αποφυγή υποβάθμισης φυσικής βλάστησης). Περιοχή εφαρμογής: Κόλπος Λαγανά Ζακύνθου.</t>
    </r>
  </si>
  <si>
    <r>
      <t xml:space="preserve">Οι θαλάσσια χελώνα </t>
    </r>
    <r>
      <rPr>
        <i/>
        <sz val="12"/>
        <color theme="1"/>
        <rFont val="Calibri"/>
        <family val="2"/>
        <charset val="161"/>
        <scheme val="minor"/>
      </rPr>
      <t>Caretta carettα</t>
    </r>
    <r>
      <rPr>
        <sz val="12"/>
        <color theme="1"/>
        <rFont val="Calibri"/>
        <family val="2"/>
        <scheme val="minor"/>
      </rPr>
      <t xml:space="preserve"> συμπεριλαμβάνεται στα Παραρτήματα ΙΙ και IV της Οδηγίας 92/43/ΕΟΚ, ως είδος προτεραιότητας, το οποίο έχει ανάγκη αυστηρής προστασίας. Ανάμεσα στις κυριότερες απειλές που αντιμετωπίζει το είδος είναι η υποβάθμιση των βιοτόπων αναπαραγωγής του, λόγω των ανθρώπινων δραστηριοτήτων. Ειδικά βιότοποι με αυξημένη επισκεψημότητα και τουριστική κίνηση δέχονται αυξημένες πιέσεις/απειλές, όπως: υποβάθμιση της φυσικής βλάστησης από τροχοφόρα και από ανεξέλεγκτη πρόσβαση πεζών επισκεπτών. </t>
    </r>
  </si>
  <si>
    <r>
      <t xml:space="preserve">Α) Εκπόνηση μελέτης και Β) υλοποίηση έργων διαχείρισης προσβασιμότητας των επισκεπτών στις παραλίες ωοτοκίας  της θαλάσσιας χελώνας </t>
    </r>
    <r>
      <rPr>
        <i/>
        <sz val="10"/>
        <color rgb="FF000000"/>
        <rFont val="Calibri"/>
        <family val="2"/>
        <scheme val="minor"/>
      </rPr>
      <t>Caretta caretta</t>
    </r>
    <r>
      <rPr>
        <sz val="10"/>
        <color rgb="FF000000"/>
        <rFont val="Calibri"/>
        <family val="2"/>
        <charset val="161"/>
        <scheme val="minor"/>
      </rPr>
      <t xml:space="preserve"> (π.χ. τοποθέτηση κινούμενων εμποδίων για αποκλεισμό προσβασιμότητας τροχοφόρων, ενημερωτικές πινακίδες, τοποθέτηση ξύλινων διαδρόμων για ελεγχόμενη προσβασιμότητα των επισκεπτών και αποφυγή υποβάθμισης φυσικής βλάστησης). Περιοχές εφαρμογής: Νότιος Κυπαρισσιακός Κόλπος, Λακωνικός Κόλπος.  </t>
    </r>
  </si>
  <si>
    <r>
      <t>Α) Εκπόνηση μελέτης και Β) υλοποίηση έργων διαχείρισης προσβασιμότητας των επισκεπτών στις παραλίες ωοτοκίας  της θαλάσσιας χελώνας</t>
    </r>
    <r>
      <rPr>
        <i/>
        <sz val="10"/>
        <color rgb="FF000000"/>
        <rFont val="Calibri"/>
        <family val="2"/>
        <scheme val="minor"/>
      </rPr>
      <t xml:space="preserve"> Caretta caretta</t>
    </r>
    <r>
      <rPr>
        <sz val="10"/>
        <color rgb="FF000000"/>
        <rFont val="Calibri"/>
        <family val="2"/>
        <charset val="161"/>
        <scheme val="minor"/>
      </rPr>
      <t xml:space="preserve"> (π.χ. τοποθέτηση κινούμενων εμποδίων για αποκλεισμό προσβασιμότητας τροχοφόρων, ενημερωτικές πινακίδες, τοποθέτηση ξύλινων διαδρόμων για ελεγχόμενη προσβασιμότητα των επισκεπτών και αποφυγή υποβάθμισης φυσικής βλάστησης). Περιοχές εφαρμογής:Κόλπος Ρεθύμνου, Κόλπος Χανίων.</t>
    </r>
  </si>
  <si>
    <r>
      <t xml:space="preserve">Έλεγχος του πληθυσμού αγριοκούνελου </t>
    </r>
    <r>
      <rPr>
        <i/>
        <sz val="10"/>
        <color rgb="FF000000"/>
        <rFont val="Calibri"/>
        <family val="2"/>
        <scheme val="minor"/>
      </rPr>
      <t>(Oryctolagus cuniculus)</t>
    </r>
    <r>
      <rPr>
        <sz val="10"/>
        <color rgb="FF000000"/>
        <rFont val="Calibri"/>
        <family val="2"/>
        <charset val="161"/>
        <scheme val="minor"/>
      </rPr>
      <t>στις περιοχές NATURA Περιφέρειας Βορείου Αιγαίου με περιβαλλοντικά φιλικές μεθόδους.</t>
    </r>
  </si>
  <si>
    <r>
      <rPr>
        <sz val="10"/>
        <color rgb="FFFF0000"/>
        <rFont val="Calibri"/>
        <family val="2"/>
        <scheme val="minor"/>
      </rPr>
      <t xml:space="preserve">  </t>
    </r>
    <r>
      <rPr>
        <sz val="10"/>
        <color rgb="FF000000"/>
        <rFont val="Calibri"/>
        <family val="2"/>
        <charset val="161"/>
        <scheme val="minor"/>
      </rPr>
      <t xml:space="preserve">      
1. http://www.agforward.eu/index.php/gr/127.html</t>
    </r>
  </si>
  <si>
    <r>
      <t xml:space="preserve">Τύπος οικοτόπου 9320/92D0: Εκπόνηση εθνικού σχεδίου προστασίας της ελιάς και άλλων ειδών από την </t>
    </r>
    <r>
      <rPr>
        <i/>
        <sz val="10"/>
        <color rgb="FF000000"/>
        <rFont val="Calibri"/>
        <family val="2"/>
        <scheme val="minor"/>
      </rPr>
      <t>Xylella fastidiosa</t>
    </r>
    <r>
      <rPr>
        <sz val="10"/>
        <color rgb="FF000000"/>
        <rFont val="Calibri"/>
        <family val="2"/>
        <charset val="161"/>
        <scheme val="minor"/>
      </rPr>
      <t>. 
Το μέτρο αφορά στην εκπόνηση συντονισμένων δράσεων ενημέρωσης, αλλά και επιστημονικής και χρηματοδοτικής υποστήριξης της εφαρμογής των μέτρων που προτείνονται από τους αρμόδιους φυτοϋγειονομικούς φορείς.</t>
    </r>
  </si>
  <si>
    <r>
      <t xml:space="preserve">Η </t>
    </r>
    <r>
      <rPr>
        <i/>
        <sz val="10"/>
        <color rgb="FF000000"/>
        <rFont val="Calibri"/>
        <family val="2"/>
        <scheme val="minor"/>
      </rPr>
      <t>Xylella fastidiosa</t>
    </r>
    <r>
      <rPr>
        <sz val="10"/>
        <color rgb="FF000000"/>
        <rFont val="Calibri"/>
        <family val="2"/>
        <charset val="161"/>
        <scheme val="minor"/>
      </rPr>
      <t xml:space="preserve"> είναι ένα φυτοπαθογόνο βακτήριο με μεγάλο φάσμα φυτών ξενιστών (περισσότερα από 300 είδη) και μπορεί να προκαλέσει σημαντικές ζημιές στην ελιά αλλά και σε άλλα άγρια είδη χλωρίδας, όπως το δεντρολίβανο και οι πικροδάφνη. Η προσβολή του φυτού είναι θανατηφόρος και εξελίσσεται πιο γρήγορα σε συνθήκες υψηλής θερμοκρασίας και ξηρασίας. Αντιμετωπίζεται μόνο προληπτικά.</t>
    </r>
  </si>
  <si>
    <r>
      <t xml:space="preserve">Τύπος οικοτόπου *9560: Απογραφή των δασών του τύπου οικοτόπου 9560 εντός </t>
    </r>
    <r>
      <rPr>
        <u/>
        <sz val="10"/>
        <color rgb="FF000000"/>
        <rFont val="Calibri"/>
        <family val="2"/>
        <scheme val="minor"/>
      </rPr>
      <t>και εκτός</t>
    </r>
    <r>
      <rPr>
        <sz val="10"/>
        <color rgb="FF000000"/>
        <rFont val="Calibri"/>
        <family val="2"/>
        <charset val="161"/>
        <scheme val="minor"/>
      </rPr>
      <t xml:space="preserve"> των περιοχών του Δικτύου Natura 2000</t>
    </r>
  </si>
  <si>
    <r>
      <t xml:space="preserve">Τύπος οικοτόπου 92C0: Σχέδιο δράσης για την ενημέρωση και την πρόληψη της επέκτασης του μεταχρωματικού έλκους του πλατάνου εντός </t>
    </r>
    <r>
      <rPr>
        <u/>
        <sz val="10"/>
        <color rgb="FF000000"/>
        <rFont val="Calibri"/>
        <family val="2"/>
        <scheme val="minor"/>
      </rPr>
      <t>και εκτός</t>
    </r>
    <r>
      <rPr>
        <sz val="10"/>
        <color rgb="FF000000"/>
        <rFont val="Calibri"/>
        <family val="2"/>
        <charset val="161"/>
        <scheme val="minor"/>
      </rPr>
      <t xml:space="preserve"> των περιοχών του Δικτύου Natura 2000 (και εφαρμογή του Σχεδίου δράσης).</t>
    </r>
  </si>
  <si>
    <r>
      <t xml:space="preserve">Τύπος οικοτόπου *9560 - </t>
    </r>
    <r>
      <rPr>
        <i/>
        <sz val="10"/>
        <rFont val="Calibri"/>
        <family val="2"/>
        <scheme val="minor"/>
      </rPr>
      <t>Juniperus drupacea</t>
    </r>
    <r>
      <rPr>
        <sz val="10"/>
        <rFont val="Calibri"/>
        <family val="2"/>
        <scheme val="minor"/>
      </rPr>
      <t>: Δημιουργία ασφαλών συστάδων - σποροπαραγωγών.</t>
    </r>
  </si>
  <si>
    <r>
      <t xml:space="preserve">Το είδος </t>
    </r>
    <r>
      <rPr>
        <i/>
        <sz val="10"/>
        <rFont val="Calibri"/>
        <family val="2"/>
        <scheme val="minor"/>
      </rPr>
      <t>Juniperus drupacea</t>
    </r>
    <r>
      <rPr>
        <sz val="10"/>
        <rFont val="Calibri"/>
        <family val="2"/>
        <scheme val="minor"/>
      </rPr>
      <t xml:space="preserve"> σχηματίζει ένα μοναδικό στην Ευρώπη και την Ελλάδα δάσος στην περιοχή της Παναγίας Μαλεβής στον Πάρνωνα και απαντά διάσπαρτα στον Ταΰγετο. Η περιοχή της Π. Μαλεβής είναι ιδιαίτερα ευάλωτη σε πυρκαγιές και γι' αυτό είναι σκόπιμο να δημιουργηθεί σε κατάλληλη θέση στον Πάρνωνα συστάδα με άτομα που θα συλλεγούν ή αναπαραχθούν από τις φυσικές συστάδες ώστε να διατηρηθεί το γενετικό απόθεμα του είδους.</t>
    </r>
  </si>
  <si>
    <r>
      <t>1. Εθνική Στρατηγική για τη βιοποικιλότητα: Γενικός στόχος 1: Αύξηση της διαθέσιμης γνώσης για την εκτίμηση της κατάστασης της βιοποικιλότητας, Ειδικός στόχος 2.1: Διατήρηση ειδών και τύπων οικοτόπων στα Ελληνικά χερσαία και θαλάσσια οικοσυστήματα με στόχο την αειφορία, Ειδικοί στόχοι 4.1: Η διασφάλιση της πρόσβασης στις επιστημονικές κατα-
γραφές των γενετικών πόρων και η συμπλήρωση κενών στα επιστημονικά δεδομένα και 4.2: Η διατήρηση των γενετικών πόρων της χώρας επί τόπου (</t>
    </r>
    <r>
      <rPr>
        <i/>
        <sz val="10"/>
        <rFont val="Calibri"/>
        <family val="2"/>
        <scheme val="minor"/>
      </rPr>
      <t>in situ</t>
    </r>
    <r>
      <rPr>
        <sz val="10"/>
        <rFont val="Calibri"/>
        <family val="2"/>
        <scheme val="minor"/>
      </rPr>
      <t>) και εκτός τόπου (</t>
    </r>
    <r>
      <rPr>
        <i/>
        <sz val="10"/>
        <rFont val="Calibri"/>
        <family val="2"/>
        <scheme val="minor"/>
      </rPr>
      <t>ex situ</t>
    </r>
    <r>
      <rPr>
        <sz val="10"/>
        <rFont val="Calibri"/>
        <family val="2"/>
        <scheme val="minor"/>
      </rPr>
      <t>).</t>
    </r>
  </si>
  <si>
    <r>
      <t>1. Κακούρος Π. (2006). Έκθεση παρακολούθησης των υπό αναγωγή συστάδων αριάς και πλατύφυλλης δρυός στο Άγιο Όρος. Μουσείο Γουλανδρή Φυσικής Ιστορίας - Ελληνικό Κέντρο Βιοτόπων-Υγροτόπων. Θέρμη. 16 σελ. + παραρτήματα.   
2. Κακούρος Π. και Σ. Ντάφης. (2010). Πρόγραμμα παρακολούθησης της αποκατάστασης της βλάστησης στο Παραποτάμιο Δάσους του Νέστου (2η έκδοση). Ελληνικό Κέντρο Βιοτόπων–Υγροτόπων. Θέρμη. 10 σελ. + παρ.  3. Κακούρος Π. και Σ. Ντάφης. (2011). Σχεδιασμός και εγκατάσταση συστήματος παρακολούθησης της αποκατάστασης των δασών μαύρης πεύκης στον Πάρνωνα (GR2520006) (2η έκδοση). Ελληνικό Κέντρο Βιοτόπων – Υγροτόπων. Θέρμη. 24 σελ + παράρτημα.        
4. Κακούρος Π. και Γ. Πουλής. (2017). Έκθεση παρακολούθησης των αποτελεσμάτων των δράσεων διατήρησης στη δομή των συστάδων της υψηλής αρκεύθου (</t>
    </r>
    <r>
      <rPr>
        <i/>
        <sz val="10"/>
        <rFont val="Calibri"/>
        <family val="2"/>
        <scheme val="minor"/>
      </rPr>
      <t>Juniperus excelsa</t>
    </r>
    <r>
      <rPr>
        <sz val="10"/>
        <rFont val="Calibri"/>
        <family val="2"/>
        <scheme val="minor"/>
      </rPr>
      <t xml:space="preserve"> Bieb.) στο Εθνικό Πάρκο Πρεσπών. Ελληνικό Κέντρο Βιοτόπων-Υγροτόπων. Θέρμη. 27 σελ. http://www.junex.gr/index.php/en/deliverablesen/file/a3?id=10  
</t>
    </r>
  </si>
  <si>
    <t>Βελτίωση βαθμού διατήρησης Τ.Ο. 91Ε0* στην ΕΖΔ GR110004: Εξακρίβωση αιτίων, αντιμετώπιση της έντονης ξήρανσης ώριμων ατόμων σκλήθρου και αποκατάσταση των λειτουργιών στο αλουβιακό δάσος σκλήθρων στη θέση "βδελολίμνη"</t>
  </si>
  <si>
    <r>
      <t xml:space="preserve">1. LIFE Junicoast "Actions for the conservation of Coastal Dunes with </t>
    </r>
    <r>
      <rPr>
        <i/>
        <sz val="12"/>
        <color theme="1"/>
        <rFont val="Calibri"/>
        <family val="2"/>
        <charset val="161"/>
        <scheme val="minor"/>
      </rPr>
      <t xml:space="preserve">Juniperus </t>
    </r>
    <r>
      <rPr>
        <sz val="12"/>
        <color theme="1"/>
        <rFont val="Calibri"/>
        <family val="2"/>
        <scheme val="minor"/>
      </rPr>
      <t xml:space="preserve">spp. in Crete and thw South Aegean (Crete)" (http://www.junicoast.gr/el/the_project/info_on_priority_habitat_2250*/).  2. WWF Ελλάς (2010). «Προστασία και Βιώσιμη Διχείριση
του Υγροτόπου Μαλίων (Νομός Ηρακλείου – Κρήτη)». 3. Marzo A, Herreros R &amp; Zreik Ch (Eds.). (2015). "Guide of Good Restoration Practices for
Mediterranean Habitats. Ecoplantmed, ENPI, CBC-MED". 4. LIFE «Αποκατάσταση  και  Διαχείρισης  της  Ζώνης  Ειδικής  Προστασίας  (CY6000010) Λίμνη Ορόκλινης στη Λάρνακα, Κύπρο» ('Restoration and Management of  Oroklini Lake SPA (CY6000010) in Larnaka, Cyprus'). </t>
    </r>
  </si>
  <si>
    <r>
      <t>Δράση δημιουργίας και διατήρησης διακένων εντός ΕΠ Δαδιας για την βελτίωση των ενδιαιτημάτων και των συνθηκών αναζήτησης τροφής των ειδών χαρακτηρισμού όπως του Φιδαετού (</t>
    </r>
    <r>
      <rPr>
        <i/>
        <sz val="10"/>
        <color rgb="FF000000"/>
        <rFont val="Calibri"/>
        <family val="2"/>
        <scheme val="minor"/>
      </rPr>
      <t>Circaetus gallicus</t>
    </r>
    <r>
      <rPr>
        <sz val="10"/>
        <color rgb="FF000000"/>
        <rFont val="Calibri"/>
        <family val="2"/>
        <charset val="161"/>
        <scheme val="minor"/>
      </rPr>
      <t>), Γερακαετου (</t>
    </r>
    <r>
      <rPr>
        <i/>
        <sz val="10"/>
        <color rgb="FF000000"/>
        <rFont val="Calibri"/>
        <family val="2"/>
        <scheme val="minor"/>
      </rPr>
      <t>Hieraaetus pennatus)</t>
    </r>
    <r>
      <rPr>
        <sz val="10"/>
        <color rgb="FF000000"/>
        <rFont val="Calibri"/>
        <family val="2"/>
        <charset val="161"/>
        <scheme val="minor"/>
      </rPr>
      <t>, Κραυγαετού (</t>
    </r>
    <r>
      <rPr>
        <i/>
        <sz val="10"/>
        <color rgb="FF000000"/>
        <rFont val="Calibri"/>
        <family val="2"/>
        <scheme val="minor"/>
      </rPr>
      <t>Clanga pomarina</t>
    </r>
    <r>
      <rPr>
        <sz val="10"/>
        <color rgb="FF000000"/>
        <rFont val="Calibri"/>
        <family val="2"/>
        <charset val="161"/>
        <scheme val="minor"/>
      </rPr>
      <t>).  Μέσο ετήσιο κόστος ανά εκτάριο 121 ευρώ.</t>
    </r>
  </si>
  <si>
    <r>
      <t>Μέτρα προστασίας και διατήρησης της Πίννας (</t>
    </r>
    <r>
      <rPr>
        <i/>
        <sz val="10"/>
        <color rgb="FF000000"/>
        <rFont val="Calibri"/>
        <family val="2"/>
        <scheme val="minor"/>
      </rPr>
      <t>Pinna nobilis</t>
    </r>
    <r>
      <rPr>
        <sz val="10"/>
        <color rgb="FF000000"/>
        <rFont val="Calibri"/>
        <family val="2"/>
        <charset val="161"/>
        <scheme val="minor"/>
      </rPr>
      <t>) στις προστατευόμενες περιοχές αρμοδιότητας του Φορέας Διαχείρισης Καλαμά - Αχέροντα - Κέρκυρας. Τα εν λόγω μέτρα θα περιλαμβάνουν: α) Μελέτη Παρακολούθησης των πληθυσμών της Πίννας, β) Μελέτη Παρακολούθησης της Χαρτογράφησης των Οικοτόπων όπου εξαπλώνονται πληθυσμοί της Πίννας, γ) Εφαρμογή διαχειριστικών μέτρων για την προστασία των πληθυσμών της Πίννας και των Οικοτόπων όπου αυτοί εξαπλώνονται και δράσεων προβολής και ενημέρωσης [Εγκατάσταση ειδικών συλλεκτήρων πελαγικών προνυμφών της Πίννας σε επιλεγμένα σημεία, Μεταφορά υγιών ατόμων της Πίννας σε συγκεκριμένα ενδιαιτήματα των περιοχών μελέτης, Εγκατάσταση ειδικών συστημάτων πόντισης και αγκυροβολίας σκαφών (moorings) σε Οικοτόπους προτεραιότητας, Παραγωγή ειδικού ενημερωτικού υλικού]. Τα κόστη προκύπτουν από Εργασίες πεδίου, Δαπάνες μετακινήσεων, Αμοιβές εξωτερικών συνεργατών Παν/μίου, Αμοιβές μόνιμου προσωπικού Παν/μίου, Δαπάνες αναλωσίμων, Δαπάνες παγίων)</t>
    </r>
  </si>
  <si>
    <r>
      <t>Biggs, J., Von Fumetti, S., &amp; Kelly-Quinn, M. (2017). The importance of small waterbodies for biodiversity and ecosystem services: implications for policy makers. Hydrobiologia</t>
    </r>
    <r>
      <rPr>
        <sz val="12"/>
        <rFont val="Calibri"/>
        <family val="2"/>
        <charset val="161"/>
        <scheme val="minor"/>
      </rPr>
      <t>, 793(1),3-39..</t>
    </r>
  </si>
  <si>
    <r>
      <t xml:space="preserve">Αφορά στη σύνταξη μελέτης που θα αφορά όλες τις βοσκόμενες ή -δυνάμενες να βοσκηθούν  εκτάσεις- του Εθνικού Δρυμού Ολύμπου, εντός της Γ' Ζώνης της εγκεκριμένης ΕΠΜ Ολύμπου, και η οποία θα διαπραγματεύεται την βόσκηση τόσο από τα κτηνοτροφικά ζώα όσο και από την άγρια πανίδα. Στην Γ' Ζώνη του ΕΔΟ </t>
    </r>
    <r>
      <rPr>
        <sz val="10"/>
        <color theme="1"/>
        <rFont val="Calibri"/>
        <family val="2"/>
        <scheme val="minor"/>
      </rPr>
      <t>προβλέπεται η άσκηση της βόσκησης σύμφωνα με την εγκεκριμένη ΕΠΜ Ολύμπου. Η μελέτη αυτή κοστολογείται και προτείνεται για υλοποίηση στο συνταχθέν Ειδικό Σχέδιο Διαχείρισης της περιοχής Εθνικού Δρυμού Ολύμπου (2013).</t>
    </r>
  </si>
  <si>
    <r>
      <t xml:space="preserve">Καθαρισμός της λίμνης από ρυπαντικά φορτία (απομάκρυνση επιπλεόντων αντικειμένων, καλάμια, κορμοί, αποκόλληση σκαριών, άνθιση κυανοβακτηρίων κ.λπ.), διαχείριση των καλαμώνων,  πρόληψη/ αντιμετώπιση ρύπανσης από πετρελαιοειδή: </t>
    </r>
    <r>
      <rPr>
        <sz val="10"/>
        <color indexed="8"/>
        <rFont val="Calibri"/>
        <family val="2"/>
        <scheme val="minor"/>
      </rPr>
      <t xml:space="preserve">Στόχος του μέτρου είναι η εφαρμογή δέσμης μέτρων βελτίωσης ευτροφικών συνθηκών εντός της λίμνης Παμβώτιδας και η ετήσια διαχείριση των καλαμώνων. Για την εφαρμογή των δράσεων αυτών είναι απαραίτητη η απόκτηση σκάφους/ πολύ-εργαλείου για την χρησιμοποίησή  του στα έργα αποκατάστασης του διαταραγμένου οικοσυστήματος της λίμνης. Το έργο περιλαμβάνει την προμήθεια σκάφους/ πλατφορμας (20m Χ 8m), η προμήθεια και τοποθέτηση εξοπλισμού καθαρισμού λίμνης, εξοπλισμού πρόληψης ρύπανσης και απορρύπανσης και ενός γερανού με τον ειδικό εξοπλισμό, καθώς και τα λειτουργικά του έξοδα (καύσιμα, συντήρηση, προσωπικό) για την περίοδο 2017-2021. </t>
    </r>
  </si>
  <si>
    <r>
      <t xml:space="preserve">Στο ΕΠΟΡ ο  91CA βρίσκεται στο νοτιότερο άκρο της εξάπλωσής του. Ο βαθμός διατήρησής του έχει εκτιμηθεί ως ανεπαρκής (C) στην ΕΖΔ 1140003 και ως καλός (B) στις περιοχές GR1140001 και GR1120003. Στις δύο τελευταίες η έκταση του οικοτόπου κρίνεται ενεπαρκής, όπως και στην GR1260005. Οι  πιέσεις/απειλές που αντιμετωπίζει ο 91CA αφορoύν τη φυσική διαδοχή και την ξήρανση μικρότερων ή μεγαλύτερων ομάδων δέντρων δασικής πεύκης. Σχετικά με την αντιμετώπιση της φυσικής διαδοχής έχει προταθεί στο πλαίσιο του </t>
    </r>
    <r>
      <rPr>
        <sz val="12"/>
        <rFont val="Calibri"/>
        <family val="2"/>
        <charset val="161"/>
        <scheme val="minor"/>
      </rPr>
      <t>ΕΣΠΑ 2014-2020</t>
    </r>
    <r>
      <rPr>
        <sz val="12"/>
        <color theme="1"/>
        <rFont val="Calibri"/>
        <family val="2"/>
        <scheme val="minor"/>
      </rPr>
      <t xml:space="preserve"> μελέτη καθορισμού κατάλληλων δασοκομικών χειρισμών. Σχετικά με τις ξηράνσεις κρίνεται αναγκαία η διερεύνηση των ακριβών αιτιών της ξήρανσης της δασικής πεύκης και η εφαρμογή κατάλληλων μέτρων αντιμετώπισης. Η διερεύνηση αναμένεται να προσανατολιζεται στην παρακολούθηση της προσβολής των δέντρων από βιοτικούς παράγοντες (έντομα, μήκυτες), καθώς και υδρολογικών και κλιματικών παραγόντων που ενδεχομένως αποτελούν την πρωτογενή αιτία εξασθένησης των ατόμων δασικής πεύκης.</t>
    </r>
  </si>
  <si>
    <r>
      <t>Ο 6430 εμφανίζεται στις ΕΖΔ GR1140001, GR1140002, GR1140003 και GR1260004. Η έκταση του οικοτόπου είναι πολύ πιο κάτω από τις Ικανοποιητικές Τιμές Αναφοράς, ενώ τοπικά η υποβάθμισή του αποτελεί πίεση/απειλή για σπάνια είδη ορχιδέων (</t>
    </r>
    <r>
      <rPr>
        <i/>
        <sz val="12"/>
        <color theme="1"/>
        <rFont val="Calibri"/>
        <family val="2"/>
        <charset val="161"/>
        <scheme val="minor"/>
      </rPr>
      <t>Dactylorhiza macedonica</t>
    </r>
    <r>
      <rPr>
        <sz val="12"/>
        <color theme="1"/>
        <rFont val="Calibri"/>
        <family val="2"/>
        <scheme val="minor"/>
      </rPr>
      <t xml:space="preserve">, </t>
    </r>
    <r>
      <rPr>
        <i/>
        <sz val="12"/>
        <color theme="1"/>
        <rFont val="Calibri"/>
        <family val="2"/>
        <charset val="161"/>
        <scheme val="minor"/>
      </rPr>
      <t>D.</t>
    </r>
    <r>
      <rPr>
        <sz val="12"/>
        <color theme="1"/>
        <rFont val="Calibri"/>
        <family val="2"/>
        <scheme val="minor"/>
      </rPr>
      <t xml:space="preserve"> </t>
    </r>
    <r>
      <rPr>
        <i/>
        <sz val="12"/>
        <color theme="1"/>
        <rFont val="Calibri"/>
        <family val="2"/>
        <charset val="161"/>
        <scheme val="minor"/>
      </rPr>
      <t>incarnata</t>
    </r>
    <r>
      <rPr>
        <sz val="12"/>
        <color theme="1"/>
        <rFont val="Calibri"/>
        <family val="2"/>
        <scheme val="minor"/>
      </rPr>
      <t xml:space="preserve">) που εξαρτώνται απόλυτα από το συγκεκριμένο τύπο οικοτόπου.  
Το </t>
    </r>
    <r>
      <rPr>
        <i/>
        <sz val="12"/>
        <color theme="1"/>
        <rFont val="Calibri"/>
        <family val="2"/>
        <charset val="161"/>
        <scheme val="minor"/>
      </rPr>
      <t>Dactylorhiza kalopissii</t>
    </r>
    <r>
      <rPr>
        <sz val="12"/>
        <color theme="1"/>
        <rFont val="Calibri"/>
        <family val="2"/>
        <scheme val="minor"/>
      </rPr>
      <t xml:space="preserve"> subsp. </t>
    </r>
    <r>
      <rPr>
        <i/>
        <sz val="12"/>
        <color theme="1"/>
        <rFont val="Calibri"/>
        <family val="2"/>
        <charset val="161"/>
        <scheme val="minor"/>
      </rPr>
      <t>macedonica</t>
    </r>
    <r>
      <rPr>
        <sz val="12"/>
        <color theme="1"/>
        <rFont val="Calibri"/>
        <family val="2"/>
        <scheme val="minor"/>
      </rPr>
      <t xml:space="preserve"> είναι ενδημικό Βαλκανικό είδος και έχει ενταχθεί στο Βιβλίο Ερυθρών Δεδομένων Των Σπάνιων &amp; Απειλούμενων Ειδών της Ελλάδος ως "τρωτό", αλλά σύμφωνα με νεώτερες έρευνες (Tsiftsis &amp; Tsiripidis 2016) η κατηγορία απειλής έχει αναβαθμιστεί σε "κινδυνεύον". Ο κύριος πληθυσμός του είδους βρίσκεται σε περιοχή του δικτύου Natura 2000 (GR1140002), ενώ εμφανίζεται και στην ΕΖΔ GR1260004 και σε μία θέση εκτός του δικτύου Natura 2000. Στην τελευταία θέση ο πληθυσμός έχει καταρρεύσει με 2-3 άτομα να έχουν απομείνει, λόγω υποβάθμισης του ενδιαιτήματός τους (6430) μετά από διατάρραξη των υδρολογικών συνθηκών. Η σημασία της αποκατάστασης του εν λόγω ενδιαιτήματος στη τελευταία θέση έγκειται στο γεγονός ότι φιλοξενεί μοναδικό οικότυπο του προαναφερόμενου είδους (Τσιφτσής – προφορική επικοινωνία). Γενικότερα, ο 6430 χρήζει προστασίας και αποκατάστασης σε διάφορες θέσεις του ΕΠΟΡ, γεγονός που θα επιτευχθεί με τη ρύθμιση της βόσκησης και της αποκατάσταση των υδρολογικών συνθηκών.</t>
    </r>
  </si>
  <si>
    <t>Επαναξιολόγηση του Σχεδίου Δράσης για τον Ασπροπάρη και εφαρμογή επικαιροποιημένων δράσεων του Σχεδίου την περίοδο 2024-2027</t>
  </si>
  <si>
    <t>1. Περιφερειακό Σχέδιο Δράσης για το Κιρκινέζι (Falco naumanni) στον Θεσσαλικό κάμπο. (ΦΕΚ 3761/Β', 25/10/2017)
2. Τζάλη Μαργαρίτα, Κορδοπάτης Πάνος &amp; Βαφειάδης Μιχάλης, 2015. Προσφέροντας στέγη στα Κιρκινέζια. Βελτίωση των χώρων φωλιάσματος του Κιρκινεζιού. LIFE11 NAT/GR/001011. NCC &amp; Ελληνική Ορνιθολογική Εταιρεία.
23 Barbraud, C., Barbraud, J.-C. &amp; Barbraud, M. 1999. Population dynamics of the White Stork Ciconia ciconia in western France.Ibis 141: 469–479
4. Demonstration of the Biodiversity Action Planning approach, to benefit local biodiversity on an Aegean island, Skyros. Skyros LIFE FINAL Report. Διαθεσιμο: http://skyroslife.com/PRImages/EditorImages/PDF/SKYROSBIODIVERSITY_FinalReport_2016_Abbr.pdf
5. Ramos, J. A., L. R. Monteiro, E. Sola, and Z. Moniz. 1997. Characteristics and competition for nest cavities in burrowing Procellariiformes. The Condor 99:634–641.</t>
  </si>
  <si>
    <t xml:space="preserve">1. Koutsodendris A., Papadopoulou S., Kardakari N., Margaritoulis D. 2006 Pilot sand dune restoration at Kotychi-Strofylia loggerhead nesting beach, northwestern Peloponnesus, Greece. Page 141 in Book of Abstracts of the 26th Annual Symposium on Sea Turtle Biology and Conservation (compilers: Mike Frick, Aliki Panagopoulou, Alan F. Rees, Kris Williams). Island of Crete, Greece. 3-8 April 2006. International Sea Turtle Society, Athens, Greece. 376 pp.
2. Valerga M., Panagopoulou A. 2006 Integrating sea turtle conservation in the environmental policy of a tourist business. Pages 167-8 in Book of Abstracts of the 26th Annual Symposium on Sea Turtle Biology and Conservation (compilers: Mike Frick, Aliki Panagopoulou, Alan F. Rees, Kris Williams). Island of Crete, Greece. 3-8 April 2006. International Sea Turtle Society, Athens, Greece. 376 pp.
3. Rebetz J., Teneketzis K., Margaritoulis D. 2005 Sand dune restoration on a loggerhead nesting beach in Greece. Pages 289-290 in Proceedings of the 21st Annual Symposium on Sea Turtle Biology and Conservation (compilers: M.S. Coyne, R.D. Clark). Philadelphia, USA, 24-28 February 2001. NOAA Technical Memorandum NMFS-SEFSC-528. National Marine Fisheries Service, Southeast Fisheries Science Center, Miami, USA. 368 pp.
4. Dimopoulos D., Arapis T., Margaritoulis D. 2003 Conservation perspectives of the major critical nesting habitats of Caretta caretta in Greece. Pages 116-119 in Proceedings of the First Mediterranean Conference on Marine Turtles (editors: D. Margaritoulis, A. Demetropoulos). Barcelona Convention - Bern Convention - Bonn Convention (CMS). Nicosia, Cyprus. 270 pp.
5. Panagopoulou A., Dimopoulos, D. 2003 Five years of implementing management policies for the protection of sea turtles on Crete: an evaluation. Pages 108-109 in Proceedings of the Twenty-second Annual Symposium on Sea Turtle Biology and Conservation (compiler:J.A. Seminoff). Miami, Florida, USA. 4-7 April 2002. NOAA Technical Memorandum NMFS-SEFSC-503. National Marine Fisheries Service, Southeast Fisheries Science Center, Miami, USA.
6.Irvine C., Teneketzis K., Margaritoulis D. 2002 Sand dune restoration behind the nesting beaches of Lakonikos Bay, Greece. Pages 308-310 in Proceedings of the Twentieth Symposium on Sea Turtle Biology and Conservation (compilers: A. Mosier, A. Folley, B. Brost). Orlando, Florida, USA. 29 February-4 March 2000. NOAA Technical Memorandum NMFS-SEFSC-477. National Marine Fisheries Service, Southeast Fisheries Science Center, Miami, USA.                                                                                                                                       7.Casale P., Broderick A.C., Caminas J.A., Cardona L., Carreras C., Demetropoulos A., Fuller W.J., Godley B.J., Hochsheid S., Kaska Y., Lazar B., Margaritoulis D., Panagopoulou A., Rees A.F., Tomas J., Turkozan O. 2018. Mediterranean sea turtles: current knowledge and priorities for conservation and research. Endangered Species Research 36 :229-267
</t>
  </si>
  <si>
    <t xml:space="preserve">Το αγριοκούνελο έχει χαρακτηριστεί ως ένας εξαιρετικά επιτυχημένος εποικιστής ποικίλων ενδιαιτημάτων (Myers et al., 1994).  Σε πολλές περιοχές της Γης (όπως στην Αυστραλία, την Νότια Αμερική και την Ευρώπη), χαρακτηρίζεται “ανεπιθύμητο” είδος ως εχθρός των καλλιεργειών (Flux et al., 1990; Flux, 1993; Myers et al., 1994; Rogers et al., 1994; Thompson, 1994; Williams et al., 1995). Η ανάπτυξη μεγάλων πληθυσμών προκαλεί ζημιές στην αυτοφυή βλάστηση και στο έδαφος που αφορούν και τα Μεσογειακά Εποχικά Τέλματα (οίκοτοπος προτεραιότητας κ.3170) που απαντώνται στην περιοχή, οδηγώντας στην ερημοποίηση άρα στην (παράλληλη) καταστροφή ενδιαιτημάτων εντόμων, πτηνών, θηλαστικών κλπ. </t>
  </si>
  <si>
    <t xml:space="preserve">Χαρτογράφηση οικοτόπου 1120* του Παραρτήματος Ι της Οδηγίας 92/43/ΕΟΚ. Προτείνεται η χαρτογράφηση σε επίπεδο ΕΖΔ με επισκοπικές και τηλεπισκοπικές μεθόδους (επεξεργασία εικόνων από αεροφωτογράφηση ή δορυφορικές εικόνες, χρήση ηχοβολιστικών κλπ), η σύνθεση χαρτών σε κατάλληλη κλίμακα, η εκτίμηση της κατάστασης διατήρησης και η διατύπωση ειδικών μέτρων προστασίας. Η εκτίμηση του κόστους δίνεται από το Σχέδιο διαχείρισης του ΕΘΠΑΒΣ. </t>
  </si>
  <si>
    <t xml:space="preserve">Χαρτογράφηση θαλασσίων οικοτόπων - τύποι 
οικοτόπων 1110 «Αμμοσύρτεις που καλύπτονται διαρκώς από θαλάσσιο νερό μικρού βάθους» και 1170 «Ύφαλοι» του Παραρτήματος Ι της Οδηγίας 92/43/ΕΟΚ. Η χαρτογράφηση των οικοτόπων σε συνδυασμό με τη μελέτη της δομής και την εκτίμηση της κατάστασης διατήρησης, αποτελούν τα δεδομένα βάσης (baseline data) για την παρακολούθηση της κατάστασης διατήρησής τους. Προτείνεται η χαρτογράφηση, η σύνθεση χαρτών, η εκτίμηση της κατάστασης διατήρησης και η διατύπωση ειδικών μέτρων προστασίας. Για τη μελέτη συστήνεται η χρήση άμεσων μεθόδων (αυτόνομη κατάδυση) (Σχέδιο διαχείρισης ΕΘΠΑΒΣ, 2009). Η εκτίμηση κόστους προκύπτει από το σχέδιο διαχείρισης του 2009 και προσαμόζεται στην έκταση των υπόλοιπων ΕΖΔ της Περιφέρειας. Η θαλάσσια επιφάνεια της GR1430004 είναι 231000ha και της GR1430001 είναι 2200ha. Το κόστος εκτιμάται στις 90.000ευρώ για την ΕΖΔ GR1430004 και στις 5.000ευρώ για την GR1430001. Ο οικότοπος 1110 εντοπίζεται μόνο στην GR1430004, ενώ ο 1170 εντοπίζεται στην GR1430004 και στην GR1430001. Σημειώνεται τέλος η παρουσία νέας ΖΕΠ GR1430009 με θαλάσσια έκταση στην περιφέρεια Θεσσαλίας στην οποία είναι πιθανή η παρουσία των παραπάνω οικοτόπων. </t>
  </si>
  <si>
    <t xml:space="preserve">1)Πλατής, Π., Θ. Παπαχρήστου, Σ. Καζαντζίδης, Η. Καρμίρης, Κ. Μαντζανάς, Ι. Μελιάδης,
Θ. Σαμαρά &amp; Ι. Βασιλειάδης. 2013: "Ειδική Μελέτη Βελτίωσης και Διαχείρισης Υγρών
Λιβαδιών σε Περιοχή του Δέλτα Έβρου". ΕΛΓΟ – ΔΗΜΗΤΡΑ, Γενική Διεύθυνση Αγροτικής
Έρευνας (π. ΕΘΙΑΓΕ) - Ινστιτούτο Δασικών Ερευνών                                 2) Μελέτη ΟΙΚΟΜ: "ΟΛΟΚΛΗΡΩΜΕΝΟ ΣΧΕΔΙΟ ΠΡΟΣΤΑΣΙΑΣ/ ΔΙΑΧΕΙΡΙΣΗΣ ΕΔΑΦΩΝ
ΓΙΑ ΤΗΝ ΑΠΟΚΑΤΑΣΤΑΣΗ ΑΠΕΙΛΟΥΜΕΝΩΝ/ ΣΗΜΑΝΤΙΚΩΝ ΕΝΔΙΑΙΤΗΜΑΤΩΝ
ΚΑΙ ΓΙΑ ΤΗΝ ΒΕΛΤΙΩΣΗ ΠΕΡΙΟΧΩΝ ΠΡΟΣ ΟΦΕΛΟΣ ΤΟΥ ΠΡΩΤΟΓΕΝΗ ΤΟΜΕΑ"   3) Karmiris, I., Platis, P. D., Kazantzidis, S. &amp; Papachristou, T. G. 2011: "Diet selection by domestic and wild herbivore species in a coastal Mediterranean wetland"
                                     </t>
  </si>
  <si>
    <t>Ιδιαίτερα σημαντικό αλιευτικό πεδίο για τα μανωμένα δίχτυα, που αποτελούν το πιο διαδεδομένο αλιευτικό εργαλείο της παράκτιας αλιείας, είναι οι βυθοί που αποτελούνται από συσσωματώματα ασβεστούχων ροδοφυκών οι οποίοι συγκαταλέγονται στα κοραλλιογενή ενδιαιτήματα και είναι γνωστοί με το κοινό όνομα «τραγάνα». Η τραγάνα είναι γνωστή για τη βιοποικιλότητα που φιλοξενεί (Ballesteros 2006) και ως ενδιαίτημα θεωρείται –μετά τα λιβάδια ποσειδωνίας- το δεύτερο σημαντικότερο θερμό σημείο βιοποικιλότητας στη Μεσόγειο Θάλασσα και περιλαμβάνεται στο Παράρτημα Ι της Οδηγίας 92/43 ως ενδιαίτημα που χρήζει προστασίας. Εξαιτίας της εύθραυστης δομής του το ενδιαίτημα της τραγάνας υφίσταται φθορά από την χρήση ορισμένων αλιευτικών εργαλείων. Για τον λόγο αυτό  σύμφωνα με τον Κανονισμό 1967/2006 στην τραγάνα απαγορεύεται η αλιεία με δυναμικά μέσα όπως μηχανότρατα, δράγα, γρίπος ή άλλο συρόμενο δικτυωτό εργαλείο. Επίσης απαγορεύεται η αλιεία με στατικά δίχτυα σε βυθούς από τραγάνα που βρίσκονται μέσα σε περιοχές του δικτύου Natura (νόμος 3937 –ΦΕΚ/60/2011) που πρόσφατα επεκτάθηκαν σημαντικά. Η δράση στοχεύει στην χαρτογράφηση και αξιολόγηση των πεδίων τραγάνας (πρόσφατα ήλθαν στην επιφάνεια εκτεταμένες βιογενείς δομές στο εσωτερικό του Αμβρακικού κόλπου, σε ένα από τα σημαντικότερα αλιευτικά πεδία, δράση ΕΟΧ Αμβρακικός-Ανοξία) καθώς και τη συμπλήρωση των διαθέσιμων καταγραφών Ποσειδωνίας στο εσωτερικό αρχιπέλαγος του Ιονίου. Επίσης, αξιολόγηση τεχνικών αλλαγών στα αλιευτικά εργαλεία με στόχο τον περιορισμό των αρνητικών επιπτώσεων σε περιοχές που χαρακτηρίζονται «εξαρτώμενες από την αλιεία». Τέλος, δράσης ενημέρωσης και ευασθητοποίησης και ανάπτυξη εφαρμογών για τη διευκόλυνση αλιέων και σκαφών αναψυχής για τη θέση, τη σημασία και τις καλές πρακτικές που μπορούν να περιορίσουν τις άμεσες ανθρωπογενείς πιέσεις στα προστατευόμενα αυτά ενδιαιτήματα.</t>
  </si>
  <si>
    <t xml:space="preserve">Δράση βελτίωσης των υδατικών συνθηκών και της διαθεσιμότητας των αμφιβίων (καλλιέργεια φυσικών πηγών, ανακατασκευή υφιστάμενων υδρομαστεύσεων). Μετριασμός των επιπτώσεων τις κλιματικής αλλαγής. </t>
  </si>
  <si>
    <t xml:space="preserve"> Στην παρόχθια ζώνη του Αξιού έχουν δημιουργηθεί από παλαιότερες εκβαθύνσεις ή από την δράση του ποταμού λιμνάζοντα νερά χωρίς μόνιμη σύνδεση με τον ποταμό εποχιακά κατακλιζόμενα &amp;  έλη. Αυτά τα έλη είναι πολύ σημαντικά ως ενδιαίτημα αμφιβίων, νεροχελωνών και πουλιών (υδροβίων αλλά και στρουθιομόρφων των καλαμιώνων και την παρόχθιας βλάστησης). Στα έλη αναπτύσσεται υπερυδατική βλάστηση – καλαμιώνας με καλάμια και ψαθιά και περιμετρικά δενδρώδης βλάστηση με ιτιές. Η κυκλοφορία του νερού σε πολλές θέσεις είναι ελάχιστη και περιορίζεται στην εποχιακή κατάκλιση σε περίπτωση μεγάλης παροχής του ποταμού. Το καλοκαίρι οι ρηχές θέσεις ξηραίνονται. 
</t>
  </si>
  <si>
    <r>
      <t xml:space="preserve">Διαχειριστικές δράσεις βελτίωσης ενδιαιτήματος </t>
    </r>
    <r>
      <rPr>
        <i/>
        <sz val="11"/>
        <color rgb="FF000000"/>
        <rFont val="Calibri"/>
        <family val="2"/>
        <charset val="161"/>
        <scheme val="minor"/>
      </rPr>
      <t xml:space="preserve">Cobitis puncticulata (βλέπε και πρόταση 1) </t>
    </r>
    <r>
      <rPr>
        <sz val="11"/>
        <color rgb="FF000000"/>
        <rFont val="Calibri"/>
        <family val="2"/>
        <charset val="161"/>
        <scheme val="minor"/>
      </rPr>
      <t xml:space="preserve">στην περιοχή της Λύρας. Περιλαμβάνει διαμόρφωση ενδιαιτημάτων, μικρά έργα εκσκαφών, μετά από τεκμηριωμένη πρόταση εφαρμογών. Τα έργα/δράσεις αυτές θα ωφελήσουν και άλλα σπάνια/απειλούμενα/προστατευόμενα είδη που συμβιώνουν με το είδος. </t>
    </r>
  </si>
  <si>
    <r>
      <t xml:space="preserve">Με σκοπό την επίτευξη ικανοποιητικού βαθμού διατήρησης των τύπων οικοτόπων που αναφέρονται παρακάτω (όπως έχει προκύψει ως ανάγκη από το πρόγραμμα εποπτείας μας - παραδοτέο Δ12. Στόχοι Διατήρησης), σε κάθε θέση που περιγράφεται υπογραμμισμένη θα πρέπει να τοποθετηθεί ένας αυτόματος τηλεμετρικός υδρολογικός σταθμός μέτρησης στάθμης (σταθμηγράφος) καθώς και ένας αυτόματος τηλεμετρικός υδρολογικός σταθμός μέτρησης των εξής φυσικοχημικών παραμέτρων: α) Βάθος μέτρησης υδρολογικών παραμέτρων, β) Θερμοκρασία, γ) pH, δ) Αγωγιμότητα, ε) Αλατότητα, στ) Διαλυμένο οξυγόνο (DO), ζ) Νιτρικά και αμμωνιακά ιόντα. Επιπλέον αυτού του εξοπλισμού, θα προμηθευτούμε έναν φορητό μετρητή φυσικοχημικών παραμέτρων όπως pH, θερμοκρασία νερού, αγωγιμότητα και διαλυμένο οξυγόνο. Έτσι, στο σύνολο έχουμε δεκατέσσερα (14) όργανα, μόνιμα εγκατεστημένα και ένα φορητό από τα οποία θα αποκτάται περιβαλλοντική πληροφορία που θα χρησιμοποιηθεί ώστε να προβαίνει ο Φορέας στη λήψη μέτρων (μέσω συνεννόησης με Τ.Ο.Ε.Β και συναρμόδιες υπηρεσίες): 1) Στις Εκβολές Αχέροντα: </t>
    </r>
    <r>
      <rPr>
        <u/>
        <sz val="10"/>
        <color theme="1"/>
        <rFont val="Calibri"/>
        <family val="2"/>
        <charset val="161"/>
        <scheme val="minor"/>
      </rPr>
      <t>Έλος Αμμουδιάς</t>
    </r>
    <r>
      <rPr>
        <sz val="10"/>
        <color theme="1"/>
        <rFont val="Calibri"/>
        <family val="2"/>
        <scheme val="minor"/>
      </rPr>
      <t xml:space="preserve">: α) 1210 – Μονοετής βλάστηση μεταξύ των ορίων πλημμυρίδας και αμπώτιδας, β) 1310 – Μονοετής βλάστηση με </t>
    </r>
    <r>
      <rPr>
        <i/>
        <sz val="10"/>
        <color theme="1"/>
        <rFont val="Calibri"/>
        <family val="2"/>
        <charset val="161"/>
        <scheme val="minor"/>
      </rPr>
      <t>Salicornia</t>
    </r>
    <r>
      <rPr>
        <sz val="10"/>
        <color theme="1"/>
        <rFont val="Calibri"/>
        <family val="2"/>
        <scheme val="minor"/>
      </rPr>
      <t xml:space="preserve"> και άλλα είδη των λασπωδών και αμμωδών ζωνών, γ) 92D0 – Παρόχθια δάση-στοές της θερμής Μεσογείου (</t>
    </r>
    <r>
      <rPr>
        <i/>
        <sz val="10"/>
        <color theme="1"/>
        <rFont val="Calibri"/>
        <family val="2"/>
        <charset val="161"/>
        <scheme val="minor"/>
      </rPr>
      <t>Nerio-Tamariceteae</t>
    </r>
    <r>
      <rPr>
        <sz val="10"/>
        <color theme="1"/>
        <rFont val="Calibri"/>
        <family val="2"/>
        <scheme val="minor"/>
      </rPr>
      <t>) και της Νοτιο-Δυτικής Ιβηρικής χερσονήσου (</t>
    </r>
    <r>
      <rPr>
        <i/>
        <sz val="10"/>
        <color theme="1"/>
        <rFont val="Calibri"/>
        <family val="2"/>
        <charset val="161"/>
        <scheme val="minor"/>
      </rPr>
      <t>Securinegion tinctoriae</t>
    </r>
    <r>
      <rPr>
        <sz val="10"/>
        <color theme="1"/>
        <rFont val="Calibri"/>
        <family val="2"/>
        <scheme val="minor"/>
      </rPr>
      <t xml:space="preserve">), </t>
    </r>
    <r>
      <rPr>
        <u/>
        <sz val="10"/>
        <color theme="1"/>
        <rFont val="Calibri"/>
        <family val="2"/>
        <charset val="161"/>
        <scheme val="minor"/>
      </rPr>
      <t>Έλος Κερέντζας</t>
    </r>
    <r>
      <rPr>
        <sz val="10"/>
        <color theme="1"/>
        <rFont val="Calibri"/>
        <family val="2"/>
        <scheme val="minor"/>
      </rPr>
      <t xml:space="preserve">: α) 1310 – Μονοετής βλάστηση με </t>
    </r>
    <r>
      <rPr>
        <i/>
        <sz val="10"/>
        <color theme="1"/>
        <rFont val="Calibri"/>
        <family val="2"/>
        <charset val="161"/>
        <scheme val="minor"/>
      </rPr>
      <t>Salicornia</t>
    </r>
    <r>
      <rPr>
        <sz val="10"/>
        <color theme="1"/>
        <rFont val="Calibri"/>
        <family val="2"/>
        <scheme val="minor"/>
      </rPr>
      <t xml:space="preserve"> και άλλα είδη των λασπωδών και αμμωδών ζωνών, β) 1420 – Μεσογειακές και θερμοατλαντικές αλόφιλες λόχμες (</t>
    </r>
    <r>
      <rPr>
        <i/>
        <sz val="10"/>
        <color theme="1"/>
        <rFont val="Calibri"/>
        <family val="2"/>
        <charset val="161"/>
        <scheme val="minor"/>
      </rPr>
      <t>Sarcocornetea fruticosi</t>
    </r>
    <r>
      <rPr>
        <sz val="10"/>
        <color theme="1"/>
        <rFont val="Calibri"/>
        <family val="2"/>
        <scheme val="minor"/>
      </rPr>
      <t>), γ) 92D0 – Παρόχθια δάση-στοές της θερμής Μεσογείου (</t>
    </r>
    <r>
      <rPr>
        <i/>
        <sz val="10"/>
        <color theme="1"/>
        <rFont val="Calibri"/>
        <family val="2"/>
        <charset val="161"/>
        <scheme val="minor"/>
      </rPr>
      <t>Nerio-Tamariceteae</t>
    </r>
    <r>
      <rPr>
        <sz val="10"/>
        <color theme="1"/>
        <rFont val="Calibri"/>
        <family val="2"/>
        <scheme val="minor"/>
      </rPr>
      <t>) και της Νοτιο-Δυτικής Ιβηρικής χερσονήσου (</t>
    </r>
    <r>
      <rPr>
        <i/>
        <sz val="10"/>
        <color theme="1"/>
        <rFont val="Calibri"/>
        <family val="2"/>
        <charset val="161"/>
        <scheme val="minor"/>
      </rPr>
      <t>Securinegion tinctoriae</t>
    </r>
    <r>
      <rPr>
        <sz val="10"/>
        <color theme="1"/>
        <rFont val="Calibri"/>
        <family val="2"/>
        <scheme val="minor"/>
      </rPr>
      <t xml:space="preserve">). 2) Στις Εκβολές Καλαμά: </t>
    </r>
    <r>
      <rPr>
        <u/>
        <sz val="10"/>
        <color theme="1"/>
        <rFont val="Calibri"/>
        <family val="2"/>
        <charset val="161"/>
        <scheme val="minor"/>
      </rPr>
      <t>Λιμνοθάλασσες Καλάγκα – Λούτσα-Παπαδιά</t>
    </r>
    <r>
      <rPr>
        <sz val="10"/>
        <color theme="1"/>
        <rFont val="Calibri"/>
        <family val="2"/>
        <scheme val="minor"/>
      </rPr>
      <t>: α) 1150 – Λιμνοθάλασσες, β) 1420 – Μεσογειακές και θερμοατλαντικές αλόφιλες λόχμες (</t>
    </r>
    <r>
      <rPr>
        <i/>
        <sz val="10"/>
        <color theme="1"/>
        <rFont val="Calibri"/>
        <family val="2"/>
        <charset val="161"/>
        <scheme val="minor"/>
      </rPr>
      <t>Sarcocornetea fruticosi</t>
    </r>
    <r>
      <rPr>
        <sz val="10"/>
        <color theme="1"/>
        <rFont val="Calibri"/>
        <family val="2"/>
        <scheme val="minor"/>
      </rPr>
      <t xml:space="preserve">), γ) 92A0 – Δάση-στοές με </t>
    </r>
    <r>
      <rPr>
        <i/>
        <sz val="10"/>
        <color theme="1"/>
        <rFont val="Calibri"/>
        <family val="2"/>
        <charset val="161"/>
        <scheme val="minor"/>
      </rPr>
      <t>Salix alba</t>
    </r>
    <r>
      <rPr>
        <sz val="10"/>
        <color theme="1"/>
        <rFont val="Calibri"/>
        <family val="2"/>
        <scheme val="minor"/>
      </rPr>
      <t xml:space="preserve"> και </t>
    </r>
    <r>
      <rPr>
        <i/>
        <sz val="10"/>
        <color theme="1"/>
        <rFont val="Calibri"/>
        <family val="2"/>
        <charset val="161"/>
        <scheme val="minor"/>
      </rPr>
      <t>Populus alba</t>
    </r>
    <r>
      <rPr>
        <sz val="10"/>
        <color theme="1"/>
        <rFont val="Calibri"/>
        <family val="2"/>
        <scheme val="minor"/>
      </rPr>
      <t>, δ) 92D0 – Παρόχθια δάση-στοές της θερμής Μεσογείου (</t>
    </r>
    <r>
      <rPr>
        <i/>
        <sz val="10"/>
        <color theme="1"/>
        <rFont val="Calibri"/>
        <family val="2"/>
        <charset val="161"/>
        <scheme val="minor"/>
      </rPr>
      <t>Nerio-Tamariceteae</t>
    </r>
    <r>
      <rPr>
        <sz val="10"/>
        <color theme="1"/>
        <rFont val="Calibri"/>
        <family val="2"/>
        <scheme val="minor"/>
      </rPr>
      <t>) και της Νοτιο-Δυτικής Ιβηρικής χερσονήσου (</t>
    </r>
    <r>
      <rPr>
        <i/>
        <sz val="10"/>
        <color theme="1"/>
        <rFont val="Calibri"/>
        <family val="2"/>
        <charset val="161"/>
        <scheme val="minor"/>
      </rPr>
      <t>Securinegion tinctoriae</t>
    </r>
    <r>
      <rPr>
        <sz val="10"/>
        <color theme="1"/>
        <rFont val="Calibri"/>
        <family val="2"/>
        <scheme val="minor"/>
      </rPr>
      <t xml:space="preserve">), </t>
    </r>
    <r>
      <rPr>
        <u/>
        <sz val="10"/>
        <color theme="1"/>
        <rFont val="Calibri"/>
        <family val="2"/>
        <charset val="161"/>
        <scheme val="minor"/>
      </rPr>
      <t>Βάλτοι Σαγιάδας – Λιμνοθάλασσα Σαγιάδας</t>
    </r>
    <r>
      <rPr>
        <sz val="10"/>
        <color theme="1"/>
        <rFont val="Calibri"/>
        <family val="2"/>
        <scheme val="minor"/>
      </rPr>
      <t xml:space="preserve">: α) 1150 – Λιμνοθάλασσες, β) 1310 – Μονοετής βλάστηση με </t>
    </r>
    <r>
      <rPr>
        <i/>
        <sz val="10"/>
        <color theme="1"/>
        <rFont val="Calibri"/>
        <family val="2"/>
        <charset val="161"/>
        <scheme val="minor"/>
      </rPr>
      <t>Salicornia</t>
    </r>
    <r>
      <rPr>
        <sz val="10"/>
        <color theme="1"/>
        <rFont val="Calibri"/>
        <family val="2"/>
        <scheme val="minor"/>
      </rPr>
      <t xml:space="preserve"> και άλλα είδη των λασπωδών και αμμωδών ζωνών, γ) 1420 – Μεσογειακές και θερμοατλαντικές αλόφιλες λόχμες (</t>
    </r>
    <r>
      <rPr>
        <i/>
        <sz val="10"/>
        <color theme="1"/>
        <rFont val="Calibri"/>
        <family val="2"/>
        <charset val="161"/>
        <scheme val="minor"/>
      </rPr>
      <t>Sarcocornetea fruticosi</t>
    </r>
    <r>
      <rPr>
        <sz val="10"/>
        <color theme="1"/>
        <rFont val="Calibri"/>
        <family val="2"/>
        <scheme val="minor"/>
      </rPr>
      <t>), δ) 92D0 – Παρόχθια δάση-στοές της θερμής Μεσογείου (</t>
    </r>
    <r>
      <rPr>
        <i/>
        <sz val="10"/>
        <color theme="1"/>
        <rFont val="Calibri"/>
        <family val="2"/>
        <charset val="161"/>
        <scheme val="minor"/>
      </rPr>
      <t>Nerio-Tamariceteae</t>
    </r>
    <r>
      <rPr>
        <sz val="10"/>
        <color theme="1"/>
        <rFont val="Calibri"/>
        <family val="2"/>
        <scheme val="minor"/>
      </rPr>
      <t>) και της Νοτιο-Δυτικής Ιβηρικής χερσονήσου (</t>
    </r>
    <r>
      <rPr>
        <i/>
        <sz val="10"/>
        <color theme="1"/>
        <rFont val="Calibri"/>
        <family val="2"/>
        <charset val="161"/>
        <scheme val="minor"/>
      </rPr>
      <t>Securinegion tinctoriae</t>
    </r>
    <r>
      <rPr>
        <sz val="10"/>
        <color theme="1"/>
        <rFont val="Calibri"/>
        <family val="2"/>
        <scheme val="minor"/>
      </rPr>
      <t>). Ειδικά στην περιοχή των Εκβολών Αχέροντα η ύπαρξη και λειτουργία του εγγειοβελτιωτικού έργου (με αποστράγγιση) θέτει σε κίνδυνο (μέσω μεταβολής της στάθμης καθώς και της αλατότητας του υδροφόρου ορίζοντα) τη διατήρηση των τύπων οικοτόπων που καταγράφονται στο Έλος Αμμουδιάς, παραπάνω. Η παρούσα πρόταση αφορά τρείς τύπους οικοσυστημάτων: "θαλάσσια και παράκτια ύδατα", "βάλτοι και άλλοι υγρότοποι" και "οικότοποι γλυκών υδάτων".</t>
    </r>
  </si>
  <si>
    <r>
      <t xml:space="preserve">Με σκοπό την επίτευξη ικανοποιητικού βαθμού διατήρησης των τύπων οικοτόπων που αναφέρονται παρακάτω (όπως έχει προκύψει ως ανάγκη από το πρόγραμμα εποπτείας μας - παραδοτέο Δ12. Στόχοι Διατήρησης), σε κάθε θέση που περιγράφεται υπογραμμισμένη θα πρέπει να τοποθετηθεί ένας αυτόματος τηλεμετρικός υδρολογικός σταθμός μέτρησης στάθμης (σταθμηγράφος) καθώς και ένας αυτόματος τηλεμετρικός υδρολογικός σταθμός μέτρησης των εξής φυσικοχημικών παραμέτρων: α) Βάθος μέτρησης υδρολογικών παραμέτρων, β) Θερμοκρασία, γ) pH, δ) Αγωγιμότητα, ε) Αλατότητα, στ) Διαλυμένο οξυγόνο (DO), ζ) Νιτρικά και αμμωνιακά ιόντα. Επιπλέον αυτού του εξοπλισμού, θα προμηθευτούμε έναν φορητό μετρητή φυσικοχημικών παραμέτρων όπως pH, θερμοκρασία νερού, αγωγιμότητα και διαλυμένο οξυγόνο. Έτσι, στο σύνολο έχουμε δεκατέσσερα (14) όργανα, μόνιμα εγκατεστημένα και ένα φορητό από τα οποία θα αποκτάται περιβαλλοντική πληροφορία που θα χρησιμοποιηθεί ώστε να προβαίνει ο Φορέας στη λήψη μέτρων (μέσω συνεννόησης με Τ.Ο.Ε.Β και συναρμόδιες υπηρεσίες): 1) Στην Κέρκυρα: </t>
    </r>
    <r>
      <rPr>
        <u/>
        <sz val="10"/>
        <color theme="1"/>
        <rFont val="Calibri"/>
        <family val="2"/>
        <charset val="161"/>
        <scheme val="minor"/>
      </rPr>
      <t>Λιμνοθάλασσα Αλυκών</t>
    </r>
    <r>
      <rPr>
        <sz val="10"/>
        <color theme="1"/>
        <rFont val="Calibri"/>
        <family val="2"/>
        <scheme val="minor"/>
      </rPr>
      <t xml:space="preserve">: α) 1150 – Λιμνοθάλασσες, β) 1210 – Μονοετής βλάστηση μεταξύ των ορίων πλημμυρίδας και αμπώτιδας, γ) 1310 – Μονοετής βλάστηση με </t>
    </r>
    <r>
      <rPr>
        <i/>
        <sz val="10"/>
        <color theme="1"/>
        <rFont val="Calibri"/>
        <family val="2"/>
        <charset val="161"/>
        <scheme val="minor"/>
      </rPr>
      <t>Salicornia</t>
    </r>
    <r>
      <rPr>
        <sz val="10"/>
        <color theme="1"/>
        <rFont val="Calibri"/>
        <family val="2"/>
        <scheme val="minor"/>
      </rPr>
      <t xml:space="preserve"> και άλλα είδη των λασπωδών και αμμωδών ζωνών, δ) 1420 – Μεσογειακές και θερμοατλαντικές αλόφιλες λόχμες (</t>
    </r>
    <r>
      <rPr>
        <i/>
        <sz val="10"/>
        <color theme="1"/>
        <rFont val="Calibri"/>
        <family val="2"/>
        <charset val="161"/>
        <scheme val="minor"/>
      </rPr>
      <t>Sarcocornetea fruticosi</t>
    </r>
    <r>
      <rPr>
        <sz val="10"/>
        <color theme="1"/>
        <rFont val="Calibri"/>
        <family val="2"/>
        <scheme val="minor"/>
      </rPr>
      <t>), ε) 92D0 – Παρόχθια δάση-στοές της θερμής Μεσογείου (</t>
    </r>
    <r>
      <rPr>
        <i/>
        <sz val="10"/>
        <color theme="1"/>
        <rFont val="Calibri"/>
        <family val="2"/>
        <charset val="161"/>
        <scheme val="minor"/>
      </rPr>
      <t>Nerio-Tamariceteae</t>
    </r>
    <r>
      <rPr>
        <sz val="10"/>
        <color theme="1"/>
        <rFont val="Calibri"/>
        <family val="2"/>
        <scheme val="minor"/>
      </rPr>
      <t>) και της Νοτιο-Δυτικής Ιβηρικής χερσονήσου (</t>
    </r>
    <r>
      <rPr>
        <i/>
        <sz val="10"/>
        <color theme="1"/>
        <rFont val="Calibri"/>
        <family val="2"/>
        <charset val="161"/>
        <scheme val="minor"/>
      </rPr>
      <t>Securinegion tinctoriae</t>
    </r>
    <r>
      <rPr>
        <sz val="10"/>
        <color theme="1"/>
        <rFont val="Calibri"/>
        <family val="2"/>
        <scheme val="minor"/>
      </rPr>
      <t xml:space="preserve">), </t>
    </r>
    <r>
      <rPr>
        <u/>
        <sz val="10"/>
        <color theme="1"/>
        <rFont val="Calibri"/>
        <family val="2"/>
        <charset val="161"/>
        <scheme val="minor"/>
      </rPr>
      <t>Λιμνοθάλασσα Κορισσίων</t>
    </r>
    <r>
      <rPr>
        <sz val="10"/>
        <color theme="1"/>
        <rFont val="Calibri"/>
        <family val="2"/>
        <scheme val="minor"/>
      </rPr>
      <t>: α) 1150 – Λιμνοθάλασσες, β) 1420 – Μεσογειακές και θερμοατλαντικές αλόφιλες λόχμες (</t>
    </r>
    <r>
      <rPr>
        <i/>
        <sz val="10"/>
        <color theme="1"/>
        <rFont val="Calibri"/>
        <family val="2"/>
        <charset val="161"/>
        <scheme val="minor"/>
      </rPr>
      <t>Sarcocornetea fruticosi</t>
    </r>
    <r>
      <rPr>
        <sz val="10"/>
        <color theme="1"/>
        <rFont val="Calibri"/>
        <family val="2"/>
        <scheme val="minor"/>
      </rPr>
      <t xml:space="preserve">), γ) 92A0 – Δάση-στοές με </t>
    </r>
    <r>
      <rPr>
        <i/>
        <sz val="10"/>
        <color theme="1"/>
        <rFont val="Calibri"/>
        <family val="2"/>
        <charset val="161"/>
        <scheme val="minor"/>
      </rPr>
      <t>Salix alba</t>
    </r>
    <r>
      <rPr>
        <sz val="10"/>
        <color theme="1"/>
        <rFont val="Calibri"/>
        <family val="2"/>
        <scheme val="minor"/>
      </rPr>
      <t xml:space="preserve"> και </t>
    </r>
    <r>
      <rPr>
        <i/>
        <sz val="10"/>
        <color theme="1"/>
        <rFont val="Calibri"/>
        <family val="2"/>
        <charset val="161"/>
        <scheme val="minor"/>
      </rPr>
      <t>Populus alba</t>
    </r>
    <r>
      <rPr>
        <sz val="10"/>
        <color theme="1"/>
        <rFont val="Calibri"/>
        <family val="2"/>
        <scheme val="minor"/>
      </rPr>
      <t xml:space="preserve">, </t>
    </r>
    <r>
      <rPr>
        <u/>
        <sz val="10"/>
        <color theme="1"/>
        <rFont val="Calibri"/>
        <family val="2"/>
        <charset val="161"/>
        <scheme val="minor"/>
      </rPr>
      <t>Λιμνοθάλασσα Αντινιώτη</t>
    </r>
    <r>
      <rPr>
        <sz val="10"/>
        <color theme="1"/>
        <rFont val="Calibri"/>
        <family val="2"/>
        <scheme val="minor"/>
      </rPr>
      <t>: α) 1150 – Λιμνοθάλασσες, β) 1210 – Μονοετής βλάστηση μεταξύ των ορίων πλημμυρίδας και αμπώτιδας, γ) 1420 – Μεσογειακές και θερμοατλαντικές αλόφιλες λόχμες (</t>
    </r>
    <r>
      <rPr>
        <i/>
        <sz val="10"/>
        <color theme="1"/>
        <rFont val="Calibri"/>
        <family val="2"/>
        <charset val="161"/>
        <scheme val="minor"/>
      </rPr>
      <t>Sarcocornetea fruticosi</t>
    </r>
    <r>
      <rPr>
        <sz val="10"/>
        <color theme="1"/>
        <rFont val="Calibri"/>
        <family val="2"/>
        <scheme val="minor"/>
      </rPr>
      <t>), δ) 92D0 – Παρόχθια δάση-στοές της θερμής Μεσογείου (</t>
    </r>
    <r>
      <rPr>
        <i/>
        <sz val="10"/>
        <color theme="1"/>
        <rFont val="Calibri"/>
        <family val="2"/>
        <charset val="161"/>
        <scheme val="minor"/>
      </rPr>
      <t>Nerio-Tamariceteae</t>
    </r>
    <r>
      <rPr>
        <sz val="10"/>
        <color theme="1"/>
        <rFont val="Calibri"/>
        <family val="2"/>
        <scheme val="minor"/>
      </rPr>
      <t>) και της Νοτιο-Δυτικής Ιβηρικής χερσονήσου (</t>
    </r>
    <r>
      <rPr>
        <i/>
        <sz val="10"/>
        <color theme="1"/>
        <rFont val="Calibri"/>
        <family val="2"/>
        <charset val="161"/>
        <scheme val="minor"/>
      </rPr>
      <t>Securinegion tinctoriae</t>
    </r>
    <r>
      <rPr>
        <sz val="10"/>
        <color theme="1"/>
        <rFont val="Calibri"/>
        <family val="2"/>
        <scheme val="minor"/>
      </rPr>
      <t>).</t>
    </r>
  </si>
  <si>
    <r>
      <rPr>
        <sz val="10"/>
        <color theme="1"/>
        <rFont val="Calibri"/>
        <family val="2"/>
        <scheme val="minor"/>
      </rPr>
      <t xml:space="preserve">Η πίννα </t>
    </r>
    <r>
      <rPr>
        <i/>
        <sz val="10"/>
        <color theme="1"/>
        <rFont val="Calibri"/>
        <family val="2"/>
        <charset val="161"/>
        <scheme val="minor"/>
      </rPr>
      <t>(Pinna nobilis</t>
    </r>
    <r>
      <rPr>
        <sz val="10"/>
        <color theme="1"/>
        <rFont val="Calibri"/>
        <family val="2"/>
        <scheme val="minor"/>
      </rPr>
      <t>) είναι το μεγαλύτερο δίθυρο της Μεσογείου το οποίο διαβιεί σε βάθη μεταξύ 0,5 και 60 m, κατά κύριο λόγο σε λιβάδια Ποσειδωνίας και Cymodocea αλλά και σε λιβάδια μακροφυκών  ή γυμνό μαλακό υπόστρωμα, καθώς και σε εκβολικές περιοχές. Η πίννα είναι ένα από τα απειλούμενα ενδημικά είδη της Μεσογείου και τελεί υπό καθεστώς αυστηρής προστασίας σύμφωνα με την Οδηγία για τους Οικοτόπους (92/43/EEC, Annex IV), το Πρωτόκολλο για τις προστατευόμενες περιοχές και τη βιολογική ποικιλότητα στη Μεσόγειο της Σύμβασης της Βαρκελώνης (Annex II), καθώς και την εθνική νομοθεσία των περισσοτέρων Μεσογειακών χωρών. Παρά την προστασία, οι πληθυσμοί της πίννας έχουν μειωθεί σημαντικά κατά τις τελευταίες δεκαετίες ως αποτέλεσμα της απώλειας σημαντικών ενδιαιτημάτων της, παράνομης αλιείας και διακίνησής της, ως παρεμπίπτων είδος της επαγγελματικής αλιείας, αλλά και από την αγκυροβόληση των σκαφών. Την τελευταία διετία οι πληθυσμοί της πίννας στη Δυτική Μεσόγειο έχουν αποδεκατιστεί λόγω ενός διαρκούς επεισοδίου μαζικής θανάτωσης που ξεκίνησε το φθινόπωρο του 2016 λόγω ενός παράσιτου (</t>
    </r>
    <r>
      <rPr>
        <i/>
        <sz val="10"/>
        <color theme="1"/>
        <rFont val="Calibri"/>
        <family val="2"/>
        <charset val="161"/>
        <scheme val="minor"/>
      </rPr>
      <t>Haplosporidium pinnae</t>
    </r>
    <r>
      <rPr>
        <sz val="10"/>
        <color theme="1"/>
        <rFont val="Calibri"/>
        <family val="2"/>
        <scheme val="minor"/>
      </rPr>
      <t xml:space="preserve">) το οποίο ενεργοποιεί μια φλεγμονώδη αντίδραση στις πίννες που οδηγεί τελικά στη θανάτωσή τους. Είναι επιτακτική η ανάγκη για την παρακολούθηση του είδους, καταρχήν στις περιοχές Natura αλλά και σε όλη την επικράτεια προκειμένου να διαπιστωθεί η κατάσταση των πληθυσμών και να προταθούν διαχειριστικά μέτρα για την προστασία του είδους. Η προσβολή των ελληνικών πληθυσμών από το </t>
    </r>
    <r>
      <rPr>
        <i/>
        <sz val="10"/>
        <color theme="1"/>
        <rFont val="Calibri"/>
        <family val="2"/>
        <charset val="161"/>
        <scheme val="minor"/>
      </rPr>
      <t>Haplosporidium pinnae</t>
    </r>
    <r>
      <rPr>
        <sz val="10"/>
        <color theme="1"/>
        <rFont val="Calibri"/>
        <family val="2"/>
        <scheme val="minor"/>
      </rPr>
      <t xml:space="preserve"> αναμένεται να οδηγήσει στην τοπική εξαφάνιση του είδους σε πολλές περιοχές και τη θανάτωση &gt;95% των υπαρχόντων πληθυσμών. Μαζί με την παρακολούθηση του </t>
    </r>
    <r>
      <rPr>
        <i/>
        <sz val="10"/>
        <color theme="1"/>
        <rFont val="Calibri"/>
        <family val="2"/>
        <charset val="161"/>
        <scheme val="minor"/>
      </rPr>
      <t>P.nobilis</t>
    </r>
    <r>
      <rPr>
        <sz val="10"/>
        <color theme="1"/>
        <rFont val="Calibri"/>
        <family val="2"/>
        <scheme val="minor"/>
      </rPr>
      <t xml:space="preserve"> θα μελετηθεί και το συνοδό είδος </t>
    </r>
    <r>
      <rPr>
        <i/>
        <sz val="10"/>
        <color theme="1"/>
        <rFont val="Calibri"/>
        <family val="2"/>
        <charset val="161"/>
        <scheme val="minor"/>
      </rPr>
      <t>P.rudis</t>
    </r>
    <r>
      <rPr>
        <sz val="10"/>
        <color theme="1"/>
        <rFont val="Calibri"/>
        <family val="2"/>
        <scheme val="minor"/>
      </rPr>
      <t xml:space="preserve"> που όπως προκύπτει δεν επηρεάζεται από το παράσιο, ωστόσο δεν παύει να είναι σημαντικό είδος και συχνά συγχέεται με τα νεαρά άτομα του </t>
    </r>
    <r>
      <rPr>
        <i/>
        <sz val="10"/>
        <color theme="1"/>
        <rFont val="Calibri"/>
        <family val="2"/>
        <charset val="161"/>
        <scheme val="minor"/>
      </rPr>
      <t>P.nobilis</t>
    </r>
    <r>
      <rPr>
        <sz val="10"/>
        <color theme="1"/>
        <rFont val="Calibri"/>
        <family val="2"/>
        <scheme val="minor"/>
      </rPr>
      <t xml:space="preserve">. Σύμφωνα με τα τυποποιημένα έντυπα δεδομένων Natura2000 η </t>
    </r>
    <r>
      <rPr>
        <i/>
        <sz val="10"/>
        <color theme="1"/>
        <rFont val="Calibri"/>
        <family val="2"/>
        <charset val="161"/>
        <scheme val="minor"/>
      </rPr>
      <t>P.nobilis</t>
    </r>
    <r>
      <rPr>
        <sz val="10"/>
        <color theme="1"/>
        <rFont val="Calibri"/>
        <family val="2"/>
        <scheme val="minor"/>
      </rPr>
      <t xml:space="preserve"> εντοπίζεται σε μια συνολική έκταση 43.600 ha στις περιοχές GR2140003 (Παράκτια θαλάσσια ζώνη από Πάργα έως Ακρωτήριο Άγιος Θωμάς- Πρέβεζα, Ακρ. Κελάδιο- Αγ. Θωμάς), GR2230005 (Παράκτια θαλάσσια ζώνη από Κανόνι έως Μεσσόγι- Κέρκυρα), GR2230010 (Θαλάσσια περιοχή Διαπόντιων Νήσων) και τέλος GR2230004 (Νήσοι Παξοί και Αντίπαξοι και ευρύτερη θαλάσσια περιοχή), όπου εμφανίζεται μαζί με το </t>
    </r>
    <r>
      <rPr>
        <i/>
        <sz val="10"/>
        <color theme="1"/>
        <rFont val="Calibri"/>
        <family val="2"/>
        <charset val="161"/>
        <scheme val="minor"/>
      </rPr>
      <t>P.rudis</t>
    </r>
    <r>
      <rPr>
        <sz val="10"/>
        <color theme="1"/>
        <rFont val="Calibri"/>
        <family val="2"/>
        <scheme val="minor"/>
      </rPr>
      <t>.</t>
    </r>
  </si>
  <si>
    <r>
      <t>Όπως αναφέρεται στη Στρατηγική Μελέτη Περιβαλλοντικών Επιπτώσεων (ΣΜΠΕ) για την ίδρυση Περιοχής Οργανωμένης Ανάπτυξης Υδατοκαλλιεργειών στην Περιοχή Ανάπτυξης Υδατοκαλλιεργειών Α1 (Σαγιάδα, Καλαμάς, Βάλτος Ραγίου) της Περιφερειακής Ενότητας Θεσπρωτίας και έχει παρατηρηθεί από το Φορέα Διαχείρισης Καλαμά - Αχέροντα - Κέρκυρας κατά τη διάρκεια των ετών λειτουργίας του: "</t>
    </r>
    <r>
      <rPr>
        <i/>
        <sz val="10"/>
        <color theme="1"/>
        <rFont val="Calibri"/>
        <family val="2"/>
        <charset val="161"/>
        <scheme val="minor"/>
      </rPr>
      <t>...είναι γεγονός πως περιπτώσεις επιβάρυνσης του περιβάλλοντος από κακές πρακτικές του παρελθόντος πρέπει να θεωρούνται δεδομένες, παρά το γεγονός ότι δεν υπάρχουν σχετικές τεκμηριωμένες καταγραφές, Ως αιτίες πιθανής περιβαλλοντικής επιβάρυνσης θα μπορούσαν να θεωρηθούν:
• χρήση ιχθυοτροφών τροφών παλαιού τύπου (μικρότερη μετατρεψιμότητα, μεγαλύτερη διαλυτότητα (διάχυση) στο νερό).
• αυξημένη χρήση τροφών (διάχυση στο περιβάλλον μη καταναλωθείσας τροφής, επιβάρυνση πυθμένα)
• αυξημένη χρήση θεραπευτικών ουσιών
• μη ορθή συλλογή και διαχείριση στερεών αποβλήτων (σάκοι τροφών, υλικά συσκευασίας πάσης φύσεως, νεκρών ψαριών / κελυφών οστράκων, τμήματα κατεστραμμένων κλωβών, αγκυροβολίων, διχτυών κλπ)
Η διασφάλιση της ελαχιστοποίησης των όποιων επιπτώσεων αποτελεί σε μεγάλο βαθμό κοινή ευθύνη τόσο των παραγωγών, όσο και των αρμόδιων εποπτικών και ελεγκτικών μηχανισμών της διοίκησης...</t>
    </r>
    <r>
      <rPr>
        <sz val="10"/>
        <color theme="1"/>
        <rFont val="Calibri"/>
        <family val="2"/>
        <scheme val="minor"/>
      </rPr>
      <t>". Στην περίπτωση αυτή και στο πλαίσιο της διαδικασίας ορθολογικοποίησης της ιχθυοκαλλιεργητικής ανάπτυξης των περιοχών (βρίσκεται σε διαδικασία αξιολόγησης η προαναφερόμενη ΣΜΠΕ), απαιτείται η "εξυγείανση" του περιβάλλοντος από τη ρύπανση που έχει προκύψει λόγω κακών πρακτικών του παρελθόντος.</t>
    </r>
  </si>
  <si>
    <r>
      <rPr>
        <sz val="10"/>
        <color indexed="8"/>
        <rFont val="Calibri"/>
        <family val="2"/>
        <scheme val="minor"/>
      </rPr>
      <t xml:space="preserve">Μέτρα αποκατάστασης του διαταραγμένου οικοσυστήματος της Λίμνης Παμβώτιδας: Η λίμνη Παμβώτιδα, (εντός(ΖΕΠ «ΕΥΡΥΤΕΡΗ ΠΕΡΙΟΧΗ ΠΟΛΗΣ ΙΩΑΝΝΙΝΩΝ» με κωδικό GR2130012), αποτελεί αποδέκτη πολλών επιβαρυντικών για το περιβάλλον ουσιών (κυρίως λόγω άρδευσης και κτηνοτροφικών δραστηριοτήτων). Οι σοβαρές αρνητικές συνέπειες των ανθρωπογενών δραστηριοτήτων στο λεκανοπέδιο των Ιωαννίνων, ιδιαίτερα στον τομέα της ρύπανσης, συνδέονται άμεσα με την αύξηση του πληθυσμού της περιοχής, τις υπάρχουσες βιομηχανίες και βιοτεχνίες και τη χρήση τεχνητών παρασκευασμάτων στον πρωτογενή τομέα παραγωγής. Στόχος της δράσης είναι η λήψη μέτρων τόσο για την βελτίωση των χαρακτηριστικών της λίμνης Παμβώτιδας αυτής καθεαυτής, όσο και της λεκάνης απορροής της ώστε τα μέτρα αυτά να είναι αποτελεσματικά σε βάθος χρόνου. </t>
    </r>
  </si>
  <si>
    <t>Bελτίωση διατήρησης των ενδιαιτημάτων του είδους Cobitis stephanidisi μέσω της πληθυσμιακής μείωσης των ξενικών ειδών</t>
  </si>
  <si>
    <t>Aποκατάσταση αμμοθινών  Δέλτα Πηνειού. 2110 Υποτυπώδεις κινούμενες θίνες, 2250 * Λόχμες των παραλιών με αρκεύθους (Juniperus spp.). 1. Γκρέμισμα αυθαίρετων οικοδομών. 2. Μεταφορά των σταβλικών εγκαταστάσεων σε τοποθεσίες έξω από την περιοχή μελέτης. 3. περιορισμός στη προσβασιμότητας μέσω προστατευμένων διαδρομών. (παρεμβάσεις σε Ηα)</t>
  </si>
  <si>
    <r>
      <t>Βάσει της τελευταίας αξιολόγησης της κατάστασης διατήρησης των ειδών ψαριών των  Παραρτημάτων της Οδηγίας για τους Οικοτόπους ορισμένα είδη κατατάχθηκαν σε "unfavorable 2", περιλαμβάνοντας ορισμένα σπάνια μεγαλόσωμα είδη. Η κατάσταση των οξύρυγχων είναι πραγματικά άγνωστη, όπως και άλλων δυο μεγαλόσωμων ειδών στον Έβρο (</t>
    </r>
    <r>
      <rPr>
        <i/>
        <sz val="11"/>
        <color rgb="FF000000"/>
        <rFont val="Calibri"/>
        <family val="2"/>
        <charset val="161"/>
        <scheme val="minor"/>
      </rPr>
      <t>Aspius aspius</t>
    </r>
    <r>
      <rPr>
        <sz val="11"/>
        <color rgb="FF000000"/>
        <rFont val="Calibri"/>
        <family val="2"/>
        <charset val="161"/>
        <scheme val="minor"/>
      </rPr>
      <t xml:space="preserve">, </t>
    </r>
    <r>
      <rPr>
        <i/>
        <sz val="11"/>
        <color rgb="FF000000"/>
        <rFont val="Calibri"/>
        <family val="2"/>
        <charset val="161"/>
        <scheme val="minor"/>
      </rPr>
      <t>Petromyzon marinus</t>
    </r>
    <r>
      <rPr>
        <sz val="11"/>
        <color rgb="FF000000"/>
        <rFont val="Calibri"/>
        <family val="2"/>
        <charset val="161"/>
        <scheme val="minor"/>
      </rPr>
      <t xml:space="preserve">). Τα είδη αυτά έχουν υποστεί σοβαρές πληθυσμιακές αλλαγές και υπάρχει συρρίκνωση της γεωγραφικής κατανομής τους. Το μεγαλύτερο μυστήριο στην Ελληνική ιχθυολογία εσωτερικών υδάτων αφορά στην πιθανότητα επιβίωσης αναπαραγόμενων πληθυσμών οξύρρυγχων στον Έβρο (δύο είδη).            Προτείνονται οι ακόλουθες δράσεις: α) Οργάνωση έργου παρακολούθησης/παρεμβάσεων στα πλαίσια ανάπτυξης μιας συνολικής στρατηγικής και προσαρμοζόμενης διαχείρισης πληθυσμών ; β) Να εξεταστούν τα παρακάτω σημαντικά θέματα σε ότι αφορούν τα μεγαλόσωμα είδη στον Έβρο: Ζητήματα κατακερματισμού, ελεύθερης επικοινωνίας και εμποδίων στην μετακίνηση λόγο ανθρωπογενών φραγμών στην φυσική συνεκτικότητα πληθυσμών. Διαβίωση κατά την ξήρανση (θέρος), Υπεραλίευση                Παρέμβαση και διερεύνηση ζητημάτων με τους τοπικούς ψαράδες, Παρουσία και ανταγωνισμός με αλλόχθονα είδη, Μέτρα επιβίωσης/διάσωση πληθυσμών κατά τις παρατεταμένες ξηρασίες, Μέτρα επανεισαγωγής σε κατάλληλα ενδιαιτήματα, Σχέδιο αποκατάστασης, Σχέδιο παρακολούθησης, Ειδικές δράσεις ενημέρωσης και ευαισθητοποίησης </t>
    </r>
  </si>
  <si>
    <t>Μαζί με τα "μεγαλόσωμα σπάνια" (βλ. παρακάτω) αυτό το μεταναστευτικό είδος (ανάδρομο από τη θάλασσα) είναι ένα από τα σημαντικότερα ψάρια του Έβρου από πλευρά διατήρησης βιοποικιλότητας. Ενώ δεν υπάρχουν ακόμη αποδείξεις είναι σχεδόν βέβαιο ότι υπάρχει σημαντικός πληθυσμός, ίσως ο μεγαλύτερος αναπαραγόμενος πληθυσμός στην Ελλάδα στον Έβρο (σε παραπόταμους Άρδα, Ερυθροπόταμου, Μάνδρα κ.α.). Υπάρχουν ζητήματα ενδιαιτημάτων και φραγμών στην μετανάστευση που πρέπει να θεραπευτούν - δεν γνωρίζουμε πλήρως τις πιέσεις σε αυτό το είδος.  Δράσεις:  -έρευνα: εύρεση χώρων αναπαραγωγής, αποτύπωση ενδιαιτημάτων αναπαραγωγής, ενδιαιτήματα γόνου, διαβίωση γόνου, φραγμοί στη μετανάστευση, προβλήματα από απόληψη υδάτων, κ.α.. -παρεμβάσεις (εμπόδια, ενδιαιτήματα)</t>
  </si>
  <si>
    <t>"ΒΕΛΤΙΩΣΗ ΕΝΔΙΑΙΤΗΜΑΤΩΝ ΠΑΝΙΔΑΣ ΣΤΗΝ ΠΑΡΟΧΘΙΑ ΖΩΝΗ ΤΟΥ ΠΟΤΑΜΟΥ ΑΞΙΟΥ"
Οι ζώνες αυτές πρέπει να διατηρηθούν και να γίνει διαχείρισή τους με στόχο την διατήρηση ων ενδιαιτημάτων που περιλαμβάνουν. Ειδικότεροι στόχοι μπορούν να συνοψιστούν στα παρακάτω:
• διατήρηση όσο το δυνατόν μεγαλύτερης διάρκειας κατάκλισης
• διατήρηση βαθιών νερών και κυκλοφορίας υδάτων
• διατήρηση καλαμιώνα με ανοίγματα σε ποσοστό 20- 50%
• διατήρηση παρόχθιας δενδρώδους βλάστησης δίπλα στο νερό. 
ΠΕ!. 1. Αποτύπωση των ζωνών αυτών, της υδρολογικής κατάστασης ανά υποτμήμα και της δομής της βλάστησης, όπως καλαμιώνες κλπ. 
ΠΕ2. Καταγραφή της πανίδας στις ζώνες με έμφαση στα αναπαραγόμενα είδη (ορνιθοπανίδα, αμφίβια, ερπετά)
ΠΕ3. Σχεδιασμός έργων υδρολογικής διαχείρισης και διαχείρισης της βλάστησης</t>
  </si>
  <si>
    <r>
      <t xml:space="preserve">Συνολικό κόστος: </t>
    </r>
    <r>
      <rPr>
        <u/>
        <sz val="10"/>
        <color rgb="FF000000"/>
        <rFont val="Calibri"/>
        <family val="2"/>
        <scheme val="minor"/>
      </rPr>
      <t>2.628.680 €</t>
    </r>
    <r>
      <rPr>
        <sz val="10"/>
        <color rgb="FF000000"/>
        <rFont val="Calibri"/>
        <family val="2"/>
        <charset val="161"/>
        <scheme val="minor"/>
      </rPr>
      <t xml:space="preserve">. Από αυτά τα 628.680 € αφορούν την υλοποίηση των απαραίτητων προκαταρκτικών μελετών και  διαδικασιών όπως εξής: 
Μελέτη Υδραυλικών Έργων: 280.000
Υδρολογική μελέτη: 25.000
Γεωτεχνική μελέτη και έρευνα: 75.000
Τοπογραφική μελέτη: 40.000
H/M: 30.000
Τεύχη δημοπράτησης: 10.000
Περιβαλλοντική αδειοδότηση έργου: 47.000
Σύνολο (χωρίς ΦΠΑ 24%): 507.000,00  €
Σύνολο (με ΦΠΑ 24%): 628.680,00  €
Τα υπόλοιπα 2.000.000  € αφορούν την υλοποίηση των τεχνικών έργων  της Ά Φάσης της δράσης 
  </t>
    </r>
  </si>
  <si>
    <r>
      <t>Ο κατακερματισμός των οικοτόπων είναι μια από τις βασικές απειλές της βιοποικιλότητας και συνεπώς και ένα μεγάλο εμπόδιο στην επίτευξη και καλή λειτουργία της Οδηγίας των Οικότοπων. Επιπλέον οι οικολογικοί διαδρομοι είναι βασικό συστατικό της προσαρμογής στην κλιματική αλλαγή - τα είδη και οι τύποι οικότοπων θα πρέπει να μπορούν να μετακινηθουν προκειμένου να προσαρμοστουν και να επιβιώσουν. Επιπλέον τα συνδεδεμενα και αποκατεστημένα οικοσυστήματα είναι πιο ανθεκτικά στα ακραία φαινόμενα και λειτουργούν και ως πράσινες υποδομές, προστατεύοντας δλδ και τους ανθρώπους απο τις επιπτώσεις της κλιματικής αλλαγης. Η αποκατάσταση της συνοχής ανάμεσα σε προστατευόμ</t>
    </r>
    <r>
      <rPr>
        <sz val="10"/>
        <rFont val="Calibri (Body)"/>
      </rPr>
      <t>ενους οικότοπους είανι επίσης ένας αποδοτικός τρόπος αποκατάστασης υποβαθμσμένων ή εγκαταλελειμένων περιπχων. Τέλος οι οικολογικοι διάδρομοι αποτελούν υποχρέωση στο πλαίσιο του οικολογικού δικτύου Natura 2000. Η πρόταση περιλαμβάνει • Χαρτογράφηση τρωτότητας των χερσαιων οικότοπων κοινοτικής σημασίας στην κλιματική αλλαγή.
• Χαρτογράφηση των οικολογικών διαδρόμων προτεραιότητας της Ελλάδας και των σημείων προτεραιότητας που πρέπει να διασυνδεθούν (Priority connectors) σε επιλεγμένες τρωτές περιοχές 
• Οδηγίες για την εφαρμογή των οικολογικών διαδρόμων  
• Βελτίωση της ευαισθητοποίησης των εμπλεκόμενων φορέων (συμπεριλαμβανομένων των υπουργείων) για την ανάγκη και την αξία των οικολογικών διαδρόμων
• Προτάσεις πολιτικής για τη συνεκτικότητα του δικτύου Natura 2000, την ΚΑΠ και τον χωροταξικό σχεδιασμό
• Αποκατασταση περιοχών (διαδρόμων) ώστε να υποστηρίζουν φυσικές οικολογικές διαδικασίες (natural processes).</t>
    </r>
  </si>
  <si>
    <r>
      <t xml:space="preserve">* María Cruz Mateo Sánchez, Begoña de la Fuente Martín, Aitor Gastón González y Santiago Saura Martínez de Toda. 2016. Estudio para la identificación de redes de conectividad entre espacios forestales de la Red Natura 2000 en España. ETSI Montes, Forestal y del Medio Natural. Universidad Politécnica de Madrid. Διαθέσιμο στη διευθυνση http://awsassets.wwf.es/downloads/Informe_final_estudio_conectores_UPM.pdf
* Krosby, M.; Tewksbury, J.; Haddad, N.M. y Hoekstra, J. (2010). Ecological connectivity for a changing climate. </t>
    </r>
    <r>
      <rPr>
        <i/>
        <sz val="10"/>
        <color theme="1"/>
        <rFont val="Calibri (Body)"/>
      </rPr>
      <t>Conservation Biology</t>
    </r>
    <r>
      <rPr>
        <sz val="10"/>
        <color theme="1"/>
        <rFont val="Calibri (Body)"/>
      </rPr>
      <t xml:space="preserve"> 24:1686-1689</t>
    </r>
  </si>
  <si>
    <r>
      <t>Γεώργιος Λυριντζής, Γεώργιος Μπαλούτσος, Γεώργιος Καρέτσος, Γαβριήλ Ξανθόπουλος,  Αθανάσιος Μπουρλέτσικας, Γεώργιος Μάντακας, Κωνσταντίνος Καούκης,</t>
    </r>
    <r>
      <rPr>
        <i/>
        <u/>
        <sz val="10"/>
        <color theme="1"/>
        <rFont val="Calibri (Body)"/>
      </rPr>
      <t xml:space="preserve"> Αποκατάσταση καμένων περιοχών</t>
    </r>
    <r>
      <rPr>
        <sz val="10"/>
        <color theme="1"/>
        <rFont val="Calibri (Body)"/>
      </rPr>
      <t xml:space="preserve">. Ινστιτούτο Μεσογειακών Δασικών Οικοσυστημάτων &amp; Τεχνολογίας Δασικών Προϊόντων, Διαθέσιμο στο http://www.nagref.gr/journals/ethg/images/37/ethg37p8-12.pdf         
Marzo A, Herreros R &amp; Zreik Ch (Eds.). 2015. </t>
    </r>
    <r>
      <rPr>
        <i/>
        <u/>
        <sz val="10"/>
        <color theme="1"/>
        <rFont val="Calibri (Body)"/>
      </rPr>
      <t>Guide of Good Restoration Practices for Mediterranean Habitats</t>
    </r>
    <r>
      <rPr>
        <sz val="10"/>
        <color theme="1"/>
        <rFont val="Calibri (Body)"/>
      </rPr>
      <t>. Ecoplantmed, ENPI, CBC-MED.</t>
    </r>
  </si>
  <si>
    <r>
      <t>Το αγριοκούνελο είναι χωροκατακτητικό είδος (Myers et al., 1994).  Σε πολλές περιοχές της Γης θεωρείται “ανεπιθύμητο” είδος και εχθρός των καλλιεργειών (Flux et al., 1990; Flux, 1993; Rogers et al., 1994; Thompson, 1994; Williams et al., 1995). Ο έλεγχος του πληθυσμού μόνο εντός των χερσαίων περιοχών NATURA (</t>
    </r>
    <r>
      <rPr>
        <b/>
        <sz val="10"/>
        <color theme="1"/>
        <rFont val="Calibri (Body)"/>
      </rPr>
      <t>Μεσογειακά Εποχικά Τέλματα - οικότοπος 3170),</t>
    </r>
    <r>
      <rPr>
        <sz val="10"/>
        <color theme="1"/>
        <rFont val="Calibri (Body)"/>
      </rPr>
      <t xml:space="preserve"> δεν εξασφαλίζει την αποτροπή ερημοποίησης, άρα και την (παράλληλη) καταστροφή ενδιαιτημάτων εντόμων, πτηνών, θηλαστικών κλπ και για τον λόγο αυτό πρέπει να αφορά την ευρύτερη περιοχή. </t>
    </r>
  </si>
  <si>
    <r>
      <t xml:space="preserve"> Ο  κατακερματισμός των βιοτόπων έχει αναδειχθεί ως μία από τις πιο σημαντικές απειλές παγκοσμίως για τη βιοποικιλότητα, ο δε 11ος Στόχος της Συνόδου Κορυφής της Σύμβασης για τη Βιοποικιλότητα που πραγματοποιήθηκε το 2010 στην Ναγκόγια (Aichi Target 11) προτρέπει τα Μέλη της Σύμβασης να διατηρήσουν τη χερσαία βιοποικιλότητα -μεταξύ άλλων- και μέσω «καλά συνδεδεμένων προστατευόμενων περιοχών»,  λαμβάνοντας υπόψη την οικολογική συνδετικότητα και την έννοια των οικολογικών δικτύων. Πρόσφατη έρευνα (Saura et al. 2017) του Joint Research Centre (JRC) κατέδειξε την αναγκαιότητα για στοχευμένες δράσεις βελτίωσης της συνδετικότητας  των προστατευόμενων περιοχών (ΠΠ) σε παγκόσμιο επίπεδο, προτρέποντας πολύ περισσότερο στην ενίσχυσή της παρά στην απλή αύξηση της έκτασης των ΠΠ.Η συνδετικότητα (connectivity) του τοπίου, μπορεί να επιτευχθεί, μεταξύ άλλων, μέσω της </t>
    </r>
    <r>
      <rPr>
        <b/>
        <sz val="10"/>
        <color theme="1"/>
        <rFont val="Calibri (Body)"/>
      </rPr>
      <t xml:space="preserve">διατήρησης υφιστάμενων ή της δημιουργίας νέων οικολογικών διαδρόμων. </t>
    </r>
    <r>
      <rPr>
        <sz val="10"/>
        <color theme="1"/>
        <rFont val="Calibri (Body)"/>
      </rPr>
      <t xml:space="preserve">Από την άποψη αυτή, η Ελλάδα έχει δύο πολύ σημαντικά πλεονεκτήματα: 446 ΠΠ του Κοινοτικού Οικολογικού Δικτύου Natura 2000, που καλύπτουν το 27,14%  της χερσαίας έκτασης της χώρας (και το 22% των χωρικών υδάτων. Επίσης, έχει ένα μνημειακό απόθεμα με περίπου 333 αρχαιολογικούς χώρους  και πάνω από 900 ιστορικούς χώρους και μνημεία  διάσπαρτα στην Ελληνική επικράτεια, περιβαλλοντικά αλώβητα, λόγω των περιοριστικών όρων δόμησης που ισχύουν στις Αρχαιολογικές ζώνες Α’ που τα περιβάλλουν.                                                                             Αντικείμενο του προτεινόμενου μέτρου είναι </t>
    </r>
    <r>
      <rPr>
        <b/>
        <sz val="10"/>
        <color theme="1"/>
        <rFont val="Calibri (Body)"/>
      </rPr>
      <t>η διασύνδεση περιοχών του δικτύου Natura 2000</t>
    </r>
    <r>
      <rPr>
        <sz val="10"/>
        <color theme="1"/>
        <rFont val="Calibri (Body)"/>
      </rPr>
      <t xml:space="preserve"> στην Περιφέρεια Θεσσαλίας μέσω της δημιουργίας νέων και της ανάδειξης υφιστάμενων οικολογικών διαδρόμων/συνδέσεων, προς όφελος προστατευόμενων ειδών των Οδηγιων 92/43/ΕΚ και 149/2007/ΕΚ, καθώς και ποικίλων ειδών βιοποικιλότητας (ερπετά, θηλαστικά, έντομα, εποικονιαστές κ.α), αξιοποιώντας τη χωρική διασπορά και άλλων προστατευόμενων  στοιχείων του τοπίου. Προτείνεται η Θεσσαλία, διότι  : α) είναι μια από τις πιο εκτεταμένες και εντατικά καλλιεργούμενες περιοχές της χώρας, β) περιβάλλεται από τέσσερις περιοχές  του δικτύου Natura 2000 ήτοι: GR1430007 (ΖΕΠ), GR1420006 (ΖΕΠ), GR1420004 (EZΔ), GR1420011 (ΖΕΠ), γ) έχει πολύ περιορισμένους φυσικούς σχηματισμούς, όπως παρόχθια βλάστηση  που θα μπορούσαν να αποτελέσουν καταφύγιο ή πέρασμα για την άγρια ζωή, δ) περιμετρικά των υφιστάμενων οικισμών, ή σε μικρή απόσταση από αυτούς εντοπίζονται διάσπαρτοι αρχαιολογικοί χώροι κυρίως της Νεολιθικής περιόδου, μερικοί από τους οποίους θα μπορούσαν ενδεχομένως να λειτουργήσουν ως νησίδες ευνοϊκού ενδιαιτήματος για κάποια είδη-στόχος.  Το προτεινόμενο έργο θα συμβάλλει στην υλοποίηση: 
• του Ειδικού  Στόχου 3.3. της Εθνικής Στρατηγικής για τη Βιοποικιλότητα ,
• των  Δράσεων  1(b)  και 9(b)  της Ευρωπαϊκής Στρατηγικής για τη βιοποικιλότητα μέχρι το 2020
• της δράσης 12  της Προτεραιότητας C (Strengthening investment in Natura 2000 and improving synergies with EU funding instruments) του Σχεδίου Δράσης για τη φύση, τους ανθρώπους και  την οικονομία.                                                                                                      Είδη στόχος του προτεινόμενου μέτρου είναι μεταξύ άλλων τα :   
Buteo buteo, Buteo rufinus,Circaetus gallicus,Falco naumanni, Aquila pomarina, Lanius collurio κ.α, (κάποια από τα οποία είναι είδη προτεραιότητας της Οδ. 149/2007/ΕΚ  που ωφελούνται από τη παρουσία δεντρο- και φυτοφρακτών σε καλλιεργημένες εκτάσεις. Αναμενόμενα αποτελέσματα θα είναι η διατήρηση και ενδεχομένως αύξηση των αναπαραγώμενων ζευγαριών σε ότι αφορά τα  αρπακτικά πτηνά και  η δημιουργία νέου οικολογικού θώκου για θηλαστικά, μικροθηλαστικά και ερπετά.Επίσης, οι προτεινόμενοι οικολογικοί διάδρομοι θα υποστηρίζουν σημαντικές λειτουργίες όπως αντιδιαβρωτική (του εδάφους), αντιανεμική, συγκράτηση νερού καθως και  βιολογικές διεργασίες (επικονίαση) μέσω της προσέλκυσης εποικονιαστών,δεδομένου ότι στο συγκερκιμένο μέτρο προτείνεται, πέραν της φύτευσης   δέντρων και θάμων (θα επιλεγούν είδη κατάλληλα για  τη παραγωγή καρπών), και η φύτευση αρωματικών φυτών . Σε ότι αφορά τα αρωματικά φυτά, προβλέπεται,  να χρησιμοποιηθούν είδη που απαντώνται στην ευρύτερη περιοχή (πέριξ των καλλιεργειών) και θα δοθεί ιδιαίτερη έμφαση σε είδη με φαρμακευτικό,  αρωματικό, κοσμετολογικό και αρτυματικό ενδιαφέρον. Στα πλαίσια του προτεινόμενου έργου, θα διατυπωθεί ολοκληρωμένη πρόταση σκοπιμότητας (έχει συμπερλιφηθεί στο κόστος της προπαρασκευαστικής μελέτης εφαρμογής) για την οικονομική αξιοποίηση των φυτών αυτών, συμβάλλοντας με αυτόν τον τρόπο στην βιωσιμότητά της και στην τοπική οικονομία.                                                                                                                             </t>
    </r>
    <r>
      <rPr>
        <b/>
        <sz val="10"/>
        <color theme="1"/>
        <rFont val="Calibri (Body)"/>
      </rPr>
      <t>Στην προπαρασκευαστική φάση του έργου</t>
    </r>
    <r>
      <rPr>
        <sz val="10"/>
        <color theme="1"/>
        <rFont val="Calibri (Body)"/>
      </rPr>
      <t xml:space="preserve">,η οποία έχει κοστολογηθεί, περιλαμβάνεται ο σχεδιασμός και την χάραξη του δικτύου των οικολογικών διαδρόμων με σκοπό τη προώθηση, διατήρηση ή αποκατάσταση της δομικής (structural) και λειτουργικής (functional) διασύνδεσης Προστατευόμενων Περιοχών και άλλων διαπλάσεων της ελληνικής υπαίθρου. Παράλληλα  θα βελτιωθεί και η αισθητική του θεσσαλικού τοπιου.Θα περιλαμβάνει έρευνα πεδίου (α. καταγραφή της δομής και σύνθεσης των περιορισμένων φυσικών διαπλάσεων (είδη χλωρίδας και πανίδας που απαντώνται), των μικροκλιματικών συνθηκών που επικρατούν, καθώς και των ειδών φυτών που απαντώνται περιμετρικά της περιοχής μελέτης, προκειμένου να  επιλεχθούν τα είδη που θα χρησιμοποιηθούν στις φυτεύσεις λαμβάνοντας υπόψη και την επιλεξιμότητα των ειδών σε σχέση με τα κριτήρια του μέτρου 8.2. του ΠΑΑ 2014-2020, β) καταγραφή της χωρικής και χρονικής κατανομής των ειδών-στόχος του έργου (πτηνά, θηλαστικά, ερπετά, αμφίβια) προκειμένου να επικαιροποιηθούν τα υφιστάμενα δεδομένα και να τροφοδοτηθεί η βάση δεδομένων αναφοράς (baseline data )  που θα δημιουργηθεί στα πλαίσια του έργου  και θα χρησιμοποιηθεί για την αξιολόγηση της αποτελεσματικότητας των παρεμβάσεων γ) καταγραφή της παρουσίας χωροκατακτητικών ειδών. Παράλληλα, θα γίνει ανάπτυξη χωρικού μοντέλου (με τη χρήση του καταλληλότερου λογισμικού και GIS)  για την τον σχεδιασμό της χάραξης (δισδιάστατη απεικόνιση) και  της δομής (τρισδιάστατη απεικόνιση) των οικολογικών διαδρόμων διασύνδεσης μεταξύ των επιλεγμένων  περιοχών Natura 2000 του Θεσσαλικού Κάμπου. Η  μεθοδολογία που θα αναπτυχθεί θα αποτελέσει </t>
    </r>
    <r>
      <rPr>
        <b/>
        <sz val="10"/>
        <color theme="1"/>
        <rFont val="Calibri (Body)"/>
      </rPr>
      <t>εργαλείο για την καλύτερη ενσωμάτωση της διάστασης της βιοποικιλότητας στον χωροταξικό σχεδιασμό και τον προγραμματισμό αναπτυξιακών δράσεων/έργων στην ελληνική ύπαιθρο</t>
    </r>
    <r>
      <rPr>
        <sz val="10"/>
        <color theme="1"/>
        <rFont val="Calibri (Body)"/>
      </rPr>
      <t xml:space="preserve"> (που είναι ζητούμενο τόσο της Εθνικής όσο και της Ευρωπαϊκής Στρατηγικής για τη Βιοποικιλότητα) και φυσικά, εργαλείο ανάπτυξης δικτύου οικολογικών διαδρόμων/πράσινων υποδομών στην ευρύτερη  ελληνική ύπαιθρο (η μεθοδολογική προσέγγιση που θα αναπτυχθει θα μπορέσει  να εφαρμοστεί τουλαχιστον σε 3 γεωργικές περιοχές  της περιφέρειας ΑΜΘ, σε 3 της Κεντρικής Μακεδονίας, σε 1  της  Δυτικής Μακεδονίας, σε ακόμα μία στη Θεσσαλία και σε μία στην Στ.Ελλάδα) .  </t>
    </r>
    <r>
      <rPr>
        <b/>
        <sz val="10"/>
        <color theme="1"/>
        <rFont val="Calibri (Body)"/>
      </rPr>
      <t>Παράλληλα, θα αποτελέσει πολύτιμο εργαλείο για μια στοχευμένη  αξιοποίηση και κινητοποίηση των πόρων των ΕΔΕΤ  και ειδικότερα του ΠΑΑ.                                                                                                                             Δυνητικές πηγές χρηματοδότησης είναι : Life, ΠΑΑ, Πράσινο Ταμείο, ΠΕΠ.
Το κόστος εγκατάστασης και συντήρησης εκτιμήθηκε βάσει της μελέτης : Νerco -Ν.Χλύκας &amp; Συνεργάτες (2015)</t>
    </r>
  </si>
  <si>
    <r>
      <t xml:space="preserve">Υλοποίηση περιβαλλοντικών προγραμμάτων για μαθητές και εκπαιδευτικούς πρωτοβάθμιας και δευτεροβάθμιας εκπαίδευσης στις ακόλουθες θεματικές ενότητες: 
- Προστατευόμενες Περιοχές με ιδιαίτερη βιοποικιλότητα (χλωρίδα-πανίδα)
-Δασικά οικοσυστήματα
- Έδαφος (διάβρωση, ερημοποίηση, ρύπανση)
-Ανθρωπογενές περιβάλλον (Αστικά οικοσυστήματα-αστικοποίηση-ατμοσφαιρική ρύπανση-μεταφορές). 
Από την επιτυχή υλοποίηση του προγράμματος επιδιώκεται να αναπτυχθεί η ευαισθητοποίηση των μαθητών και των εκπαιδευτικών για τα περιβαλλοντικά προβλήματα καθώς και η ανάδειξη της αξίας των προστατευόμενων περιοχών και των δασικών οικοσυστημάτων
</t>
    </r>
    <r>
      <rPr>
        <u/>
        <sz val="10"/>
        <color theme="1"/>
        <rFont val="Calibri (Body)"/>
      </rPr>
      <t>Ενδεικτικές δράσεις περιλαμβάνουν</t>
    </r>
    <r>
      <rPr>
        <sz val="10"/>
        <color theme="1"/>
        <rFont val="Calibri (Body)"/>
      </rPr>
      <t xml:space="preserve">
- Χάραξη διαδρομής στην έκταση του άλσους που έχει έδρα το ΙΜΔΟ και υλοποίηση από επισκέψεων από εξειδικευμένο επιστημονικό προσωπικό . Οι επισκέψεις αυτές θα ακολουθούν τη διδακτική μέθοδο της ενεργητικής διαδικασίας μάθησης σε ένα περιβάλλον, το οποίο παρέχει στους μαθητές ερεθίσματα για βιωματική αναζήτηση της γνώσης και μέσα από την ομαδική δράση.  Θα υπάρχει εξοπλισμός που θα παρέχει (interactive) διαδραστική ενημέρωση με χρήση smartphone ή tablet κατά την διάρκεια της ξενάγησης. 
-Τη δημιουργία θερμοκηπίων επίδειξης μικρής κλίμακας όπου οι μαθητές και οι εκπαιδευτικοί θα μπορούν να «αγγίξουν» και να «δημιουργήσουν» με το χώμα ως πρώτη ύλη. 
- Την ανάπτυξη δραστηριοτήτων και διαδραστικών παιχνιδιών αναφορικά με όλες τις δράσεις του έργου. 
-Παρουσιάσεις περιβαλλοντικής εκπαίδευσης στην αίθουσα συνεδριάσεων του ΙΜΔΟ και διοργάνωση, ανάλογα με την εκπαιδευτική  βαθμίδα, στρογγυλών τραπέζιων, όπου θα δίδονται μικρά case-studies στους μαθητές που θα καλούνται, μέσω παραγωγικών συζητήσεων, να αποφασίσουν μόνοι τους για την εξέλιξη θεωρητικών πράξεων περιβαλλοντικής προστασίας.
- Πρόσβαση στις υπηρεσίες της βιβλιοθήκης όπου: α) θα λειτουργήσει help desk με πληροφοριακό υλικό ηλεκτρονικό και έντυπο που θα ανανεώνεται συνεχώς όπου οι μαθητές και οι εκπαιδευτικοί εξίσου, θα μπορούν να ενημερώνονται τόσο για την ιστορία της οικολογίας στο χρόνο (παλιότερες κλιματικές συνθήκες, αποτύπωση της βλάστησης στον Ελλαδικό χώρο) και όσο και για τις τρέχουσες οικολογικές εξελίξεις (π.χ. νέφος, δασικές πυρκαγιές, αναδασώσεις), β) για το δίκτυο προστατευόμενων περιοχών της Ελλάδας και την αξία του, γ) θα υπάρξει διασύνδεση με ιστοσελίδες και βάσεις του εξωτερικού (π.χ. http://www.bugcollectors.com/) καθώς και με ελληνικά μουσεία περιβαλλοντικού χαρακτήρα (π.χ. Μουσείο Γουλανδρή, Βιοτεχνικό – Βιομηχανικό Εκπαιδευτικό Μουσείο Λαυρίου).
-Το μουσείο του ΙΜΔΟ, θα αποτελέσει μέρος της εκπαιδευτικής διαδικασίας. Θα αναμορφωθεί, θα συντηρηθούν τα παλαιά εκθέματα και θα προστεθούν καινούργια.
- Ανάπτυξη εφαρμογής επαυξημένης πραγματικότητας (interactive) με online περιεχόμενο σε Ιστότοπο, όπου θα παρέχεται  πλήθος πληροφοριών κατάλληλα προσαρμοσμένων στις ανάγκες των αντίστοιχων εκπαιδευτικών βαθμίδων. 
</t>
    </r>
  </si>
  <si>
    <r>
      <t>Ο</t>
    </r>
    <r>
      <rPr>
        <sz val="10"/>
        <color theme="1"/>
        <rFont val="Calibri (Body)"/>
      </rPr>
      <t>ι νυχτερίδες (Χειρόπτερα)  κινδυνεύουν κυρίως από ανθρωπογενείς δραστηριότητες με τους  σημαντικότερους κινδύνους  να αφορούν την καταστροφή των  χώρων αναπαραγωγής, την καταστροφή θέσεων φωλιάσματος και τροφοληψίας όπως τα δάση, οι βάλτοι</t>
    </r>
    <r>
      <rPr>
        <sz val="10"/>
        <rFont val="Calibri (Body)"/>
      </rPr>
      <t xml:space="preserve"> (γενικότερα την έλλειψη τροφής) καθώς και  την αλόγιστη χρήση αγροχημικών  παρασκευασμάτων απο τον άνθρωπο. Μέχρι σήμερα δεν έχει διερευνηθεί η παρουσία και η κατάσταση των πληθυσμών των ειδών και σε συνδυασμό με ανθρωπωγενείς παρεμβάσεις στην ευρύτερη περιοχή (επέκταση της Εγκατάστασης Επεξεργασίας Λυμάτων  της πόλης της Ηγουμενίτσας ή επεκτάσεις οδικών αξόνων), που ενδεχομένως να επηρεάσουν το ενδιαίτημα και τους πληθυσμούς των ειδών, κρίνεται αναγκαία η καταγραφή, η προστασία τους καθώς και η ανάδειξη της θέσης ως καταφύγιο για τις νυχτερίδες. Η λήψη μέτρων για την αντιμετώπιση των απειλών του είδους,  και εδικότερα για τη διατήρηση των βιοτόπων και των χώρων φωλιάσματος, θα συμβάλλει στην προστασία και διατήρηση του είδους, και   παράλληλα απο την καταγραφή των ειδών και πληθυσμών θα προκύψουν σημαντικά δεδομένα  για την περεταίρω διαχείριση νυχτερίδων που βρίσκονται στην περιοχή. Επιπλέον η διατήρηση των πληθυσμών τους ως εντομοφάγα θηλαστικά, συμβάλλει στην βιολογική απαλλαγή των γεωργικών καλλιεργειών και των δασών απο επιβλαβή έντομα αποφεύγοντας έτσι την χρήση χημικών εντομοκτόνων αλλά και στην διατήρηση της βιοποικιλότητας με την μεταφορά γύρης (γονιμοποίηση των φυτών).</t>
    </r>
  </si>
  <si>
    <r>
      <t xml:space="preserve">Η προτεινόμενη έκταση εφάπτεται στα όρια  της GR 1220009 και βρίσκεται σε μία περιοχή η οποία είναι ιδιαίτερα επιβαρυμμένη περιβαλλοντικά εξαιτίας της προβληματικής λειτουργίας του ΧΥΤΑ Μαυροράχης ο οποίος βρίσκεται ακριβώς ανάντι της συγκεκριμένης έκτασης. Επιπλέον, η αναδάσωση αναμένεται να συμβάλλει ουσιαστικά στη βελτίωση του ενδιαιτήματος των ειδών του </t>
    </r>
    <r>
      <rPr>
        <i/>
        <sz val="10"/>
        <color theme="1"/>
        <rFont val="Calibri (Body)"/>
      </rPr>
      <t>Clanga pomarina</t>
    </r>
    <r>
      <rPr>
        <sz val="10"/>
        <color theme="1"/>
        <rFont val="Calibri (Body)"/>
      </rPr>
      <t xml:space="preserve">  και </t>
    </r>
    <r>
      <rPr>
        <i/>
        <sz val="10"/>
        <color theme="1"/>
        <rFont val="Calibri (Body)"/>
      </rPr>
      <t>Αquila pennata</t>
    </r>
    <r>
      <rPr>
        <sz val="10"/>
        <color theme="1"/>
        <rFont val="Calibri (Body)"/>
      </rPr>
      <t>.</t>
    </r>
  </si>
  <si>
    <r>
      <t xml:space="preserve">Ο 7140 αποτελεί σπάνιο τύπο οικοτόπου για την Ελλάδα και τη νότια Ευρώπη με σπάνια είδη χλωρίδας (π.χ </t>
    </r>
    <r>
      <rPr>
        <i/>
        <sz val="10"/>
        <rFont val="Calibri (Body)"/>
      </rPr>
      <t>Drosera rotundifolia</t>
    </r>
    <r>
      <rPr>
        <sz val="10"/>
        <rFont val="Calibri (Body)"/>
      </rPr>
      <t xml:space="preserve"> - ένα εκ των τριών σαρκοφάγων ειδών στην Ελλάδα με μοναδική εμφάνιση στο ΕΠΟΡ). Στο Εθνικό Πάρκο Οροσειράς Ροδόπης (ΕΠΟΡ) υφίσταται ισχυρές πιέσεις σε δύο θέσεις, που αφορούν την διατάρραξη των υδρολογικών συνθηκών μέσω της ποδοπάτησης οικόσιτων ζώων και της άρδευσης παρακείμενων καλλιεργειών. Οι τελευταίες έχουν καταλάβει τμήματα του οικοτόπου. Τα μέτρα περιλαμβάνουν περίφραξη και συντήρησή τους, κατασκευή μεγάλου αριθμού προσωρινών χαμηλών ξύλινων φραγμάτων για την επαναπλημμύριση των τυρφώνων με σκοπό την αποκατάσταση των φυσικών ιδιοτήτων του εδάφους-τύρφης, καθώς και ενοικίαση/απαλλωτρίωση των ιδιόκτητων καλλιεργούμενων εκτάσεων που αποτελούν πίεση/απειλή. Στο πλαίσιο του ΕΣΠΑ 2014-2020 έχει προταθεί η περίφραξη των σημαντικότερων κηλίδων τυρφώνων στο ΕΠΟΡ και εφαρμογή περεταίρω μέτρων (φράγματα) μόνο στην μία εκ των δύο πιο απειλούμενων περιοχών. Είναι αναγκαία η εφαρμογή και στη δεύτερη περιοχή, όπου λόγω του ιδιοκτησιακού καθεστώτος απαιτείται η μίσθωση ή απαλλωτρίωση της. Επίσης, για τις περιφράξεις απαιτείται περιοδική συντήρηση όπως και για το μόνιμο σύστημα παρακολούθησης των υδρολογικών παραμέτρων και των οικοσυστημικών </t>
    </r>
    <r>
      <rPr>
        <b/>
        <sz val="10"/>
        <rFont val="Calibri (Body)"/>
      </rPr>
      <t>λειτουργιών</t>
    </r>
    <r>
      <rPr>
        <sz val="10"/>
        <rFont val="Calibri (Body)"/>
      </rPr>
      <t xml:space="preserve"> όλων των κηλίδων του 7140, καθώς και η λειτουργία του. Δύο από τις τέσσερεις περιοχές εμφάνισης του συγκεκριμένου οικοτόπου βρίσκονται ακριβώς εκτός των ορίων της ΕΖΔ GR1140003 και μία εντός της ΕΖΔ GR1260004. Επιπλέον, η κατασκευή υποδομών που θα περιλαμβάνουν ξύλινα μονοπάτια που δεν θα επιτρέπουν στον επισκέπτη την παρατήρηση του οικοτόπου, χωρίς να προκαλείται βλάβη, θα συμβάλει στην ευαισθητοποίηση του κοινού για την προστασία του.</t>
    </r>
  </si>
  <si>
    <r>
      <t>Εφαρμογή μέτρων αποκατάστασης του ενδιαιτήματος (Τ.Ο. 62Α0 - Ξηρές χλοώδεις διαπλάσεις της ανατολικής Μεσογείου (Scorzoneratalia villosae) του Κρίνου της Ροδόπης (</t>
    </r>
    <r>
      <rPr>
        <i/>
        <sz val="10"/>
        <color rgb="FF000000"/>
        <rFont val="Calibri (Body)"/>
      </rPr>
      <t>Lilium rhodopaeum</t>
    </r>
    <r>
      <rPr>
        <sz val="10"/>
        <color rgb="FF000000"/>
        <rFont val="Calibri (Body)"/>
      </rPr>
      <t>).</t>
    </r>
  </si>
  <si>
    <r>
      <t xml:space="preserve">Το </t>
    </r>
    <r>
      <rPr>
        <i/>
        <sz val="10"/>
        <color theme="1"/>
        <rFont val="Calibri (Body)"/>
      </rPr>
      <t>Lilium rhodopaeum</t>
    </r>
    <r>
      <rPr>
        <sz val="10"/>
        <color theme="1"/>
        <rFont val="Calibri (Body)"/>
      </rPr>
      <t xml:space="preserve"> είναι ενδημικό είδος της οροσειράς Ροδόπης σε Ελλάδα και Βουλγαρία, έχει ενταχθεί στο Βιβλίο Ερυθρών Δεδομένων Των Σπάνιων &amp; Απειλούμενων Ειδών της Ελλάδος ως "τρωτό" και αποτελεί αντικείμενο του προγράμματος παρακολούθησης του ΦΔΟΡ από το 2012. Η μακροχρόνια παρακολούθησή του, καθώς και οι πληροφορίες από ειδικούς επιστήμονες για την κατάσταση του πληθυσμού του υποδυκνείουν την άμεση λήψη μέτρων για την αποτροπή της εξαφάνισής του. Το συγκεκριμένο είδος εντοπίζεται σε ορισμένες θέσεις του τύπου οικοτόπου 62Α0 η διατήρηση του οποίου συμπεριλαμβάνεται στην ευρύτερη προσπάθεια αποτροπής της δάσωσης των διακένων και  των μικρών λιβαδικών εκτάσεων με σκοπό τη διατήρηση του μωσαϊκού βιοτόπων προς όφελος της άγριας πανίδας και ορνιθοπανίδας. Μία από τις θέσεις εμφάνισης του κρίνου της Ροδόπης βρίσκεται σε περιοχή του δίκτυου Natura 2000 (GR11400001 - Παρθένο Δάσος Φρακτού).</t>
    </r>
  </si>
  <si>
    <r>
      <t>Εφαρμογή μέτρων αποκατάστασης του ενδιαιτήματος (Τ.Ο. 6430 - Υγρόφιλες περιφερειακές φυτοκοινωνίες με υψηλές πόες σε πεδιάδες και σε επίπεδα ορεινά έως αλπικά) σπάνιων εδών ορχιδέων (</t>
    </r>
    <r>
      <rPr>
        <i/>
        <sz val="10"/>
        <color rgb="FF000000"/>
        <rFont val="Calibri (Body)"/>
      </rPr>
      <t>Dactylorhiza kalopissii subsp. macedonica, D. incarnata</t>
    </r>
    <r>
      <rPr>
        <sz val="10"/>
        <color rgb="FF000000"/>
        <rFont val="Calibri (Body)"/>
      </rPr>
      <t>).</t>
    </r>
  </si>
  <si>
    <r>
      <t xml:space="preserve">Το </t>
    </r>
    <r>
      <rPr>
        <i/>
        <sz val="10"/>
        <color theme="1"/>
        <rFont val="Calibri (Body)"/>
      </rPr>
      <t>Dactylorhiza kalopissii</t>
    </r>
    <r>
      <rPr>
        <sz val="10"/>
        <color theme="1"/>
        <rFont val="Calibri (Body)"/>
      </rPr>
      <t xml:space="preserve"> subsp. </t>
    </r>
    <r>
      <rPr>
        <i/>
        <sz val="10"/>
        <color theme="1"/>
        <rFont val="Calibri (Body)"/>
      </rPr>
      <t>macedonica</t>
    </r>
    <r>
      <rPr>
        <sz val="10"/>
        <color theme="1"/>
        <rFont val="Calibri (Body)"/>
      </rPr>
      <t xml:space="preserve"> είναι ενδημικό Βαλκανικό είδος και έχει ενταχθεί στο Βιβλίο Ερυθρών Δεδομένων Των Σπάνιων &amp; Απειλούμενων Ειδών της Ελλάδος ως "τρωτό", αλλά σύμφωνα με νεώτερες έρευνες (Tsiftsis &amp; Tsiripidis 2016) η κατηγορία απειλής αναβαθμίζεται σε "κινδυνεύον". Ο κύριος πληθυσμός του είδους βρίσκεται σε περιοχή του δικτύου Natura 2000 (GR1140002), ενώ εμφανίζεται και στην ΕΖΔ GR1260004 και σε μία θέση εκτός του δικτύου Natura 2000. Στην τελευταία θέση ο πληθυσμός έχει καταρρεύσει με 2-3 άτομα να έχουν απομείνει, λόγω υποβάθμισης του ενδιαιτήματός τους (6430) μετά από διατάρραξη των υδρολογικών συνθηκών. Η σημασία της αποκατάστασης του εν λόγω ενδιαιτήματος έγκειται στο γεγονός ότι φιλοξενεί      μοναδικό οικότυπο του προαναφερόμενου είδους (Τσιφτσής – προφορική επικοινωνία). Γενικότερα, ο Τ.Ο. 6430 χρήζει προστασίας και αποκατάστασης σε διάφορες θέσεις του ΕΠΟΡ, γεγονός που θα επιτευχθεί με τη ρύθμιση της βόσκησης, της αποκατάσταση των υδρολογικών συνθηκών και τον τερματισμό μετατροπής του σε καλλιεργούμενες εκτάσεις (περιφερειακά του Τ.Ο. 7140).</t>
    </r>
  </si>
  <si>
    <r>
      <t xml:space="preserve">Περιγράψτε συνοπτικά το προτεινόμενο μέτρο με περιεκτικά στοιχεία για αυτό, έχοντας επίσης κατά νου πως το επίπεδο λεπτομέρειας θα πρέπει να είναι επαρκές για την κατανόηση του τρόπου υπολογισμού του κόστους. Στην περιγραφή του μέτρου θα πρέπει να παρατίθενται ποσοτικοί στόχοι, εάν υπάρχουν. </t>
    </r>
    <r>
      <rPr>
        <b/>
        <sz val="10"/>
        <color indexed="8"/>
        <rFont val="Calibri (Body)"/>
      </rPr>
      <t>Τονίζεται πως τα προτεινόμενα μέτρα προτεραιότητας που θα περιγραφούν αφορούν αποκλειστικά σε δράσεις διατήρησης ή/και αποκατάστασης  οικότοπων, ή ενδιαιτημάτων ειδών του παραρτήματος ΙΙ της οδηγίας των οικοτόπων ή του παραρτήματος Ι της οδηγίας για τα πτηνά. Τέλος στο πεδίο αυτό θα πρέπει να αναφέρετε τον κωδικό και την ονομασία του τύπου οικοτόπου που αφορα το μέτρο, ή να περιγράφετε αντίστοιχα το ενδιαίτημα.</t>
    </r>
  </si>
  <si>
    <r>
      <rPr>
        <u/>
        <sz val="10"/>
        <color rgb="FF000000"/>
        <rFont val="Calibri (Body)"/>
      </rPr>
      <t>Εκτιμώμενο κόστος για την εκπόνηση προπαρασκευαστικής μελέτης εφαρμογής, διάρκειας 18 μηνών:</t>
    </r>
    <r>
      <rPr>
        <b/>
        <sz val="10"/>
        <color rgb="FF000000"/>
        <rFont val="Calibri (Body)"/>
      </rPr>
      <t>214.000 €</t>
    </r>
    <r>
      <rPr>
        <sz val="10"/>
        <color rgb="FF000000"/>
        <rFont val="Calibri (Body)"/>
      </rPr>
      <t xml:space="preserve"> (διαθέσιμη η αναλυτική αποτίμηση, εφ'όσον ζητηθεί). </t>
    </r>
    <r>
      <rPr>
        <u/>
        <sz val="10"/>
        <color rgb="FF000000"/>
        <rFont val="Calibri (Body)"/>
      </rPr>
      <t>Κόστος εγκατάστασης και συντήρησης</t>
    </r>
    <r>
      <rPr>
        <sz val="10"/>
        <color rgb="FF000000"/>
        <rFont val="Calibri (Body)"/>
      </rPr>
      <t xml:space="preserve"> οικολογικού διαδρόμου (πλάτους 3μ, στα όρια των αγροτεμαχίων) :</t>
    </r>
    <r>
      <rPr>
        <b/>
        <sz val="10"/>
        <color rgb="FF000000"/>
        <rFont val="Calibri (Body)"/>
      </rPr>
      <t xml:space="preserve">35.810€/ha ανά έτος </t>
    </r>
    <r>
      <rPr>
        <sz val="10"/>
        <color rgb="FF000000"/>
        <rFont val="Calibri (Body)"/>
      </rPr>
      <t>(</t>
    </r>
    <r>
      <rPr>
        <i/>
        <sz val="10"/>
        <color rgb="FF000000"/>
        <rFont val="Calibri (Body)"/>
      </rPr>
      <t>περιλαμβάνει:α)  κατεργασία εδάφους, β)αγορά  δένδρων, θάμνων, αρωματικών φυτών γ) φυτεύσεις δ) υποστήλωση δέντρων ε) συντήρηση (βοτάνισμα, διαμορφωση λεκάνης άρδευσης, λίπανση, άρδευση, διαμόρφωση κόμης, φυτοπροστασία</t>
    </r>
    <r>
      <rPr>
        <sz val="10"/>
        <color rgb="FF000000"/>
        <rFont val="Calibri (Body)"/>
      </rPr>
      <t xml:space="preserve">). </t>
    </r>
    <r>
      <rPr>
        <u/>
        <sz val="10"/>
        <color rgb="FF000000"/>
        <rFont val="Calibri (Body)"/>
      </rPr>
      <t>Κόστος εγκατάστασης και συντήρησης για όλη την περίοδο 2021-2027</t>
    </r>
    <r>
      <rPr>
        <sz val="10"/>
        <color rgb="FF000000"/>
        <rFont val="Calibri (Body)"/>
      </rPr>
      <t>:</t>
    </r>
    <r>
      <rPr>
        <b/>
        <sz val="10"/>
        <color rgb="FF000000"/>
        <rFont val="Calibri (Body)"/>
      </rPr>
      <t xml:space="preserve">77.479,9€/ha * (το ποσό για την 7ετία δεν είναι πολλαπλάσιο του ποσού εγκατάστασης, διότι αρκετές εργασίες δεν επαναλαμβάνονται κάθε χρόνο).  </t>
    </r>
  </si>
  <si>
    <t>Ανάπτυξη οικολογικών διαδρόμων  μεταξύ περιοχών του δικτύου NATURA 2000 στη Θεσσαλία. Προτείνεται η διεξαγωγή προκαταρκτικής μελέτης για την ανάπτυξη (καθορισμός της σύνθεσης σε είδη και της δομής του)  του δικτύου διαδρόμων. Θα πρέπει να διευκρινιστεί ότι δεν πρόκειται για μια απλή εφαρμογή του μέτρου 8.2. του ΠΑΑ 2014-2020, με στόχο την δημιουργία φυτοφραχτών περιμετρικά σε διάσπαρτα αγροτεμάχια . Ο στόχος (και εκεί στοχεύει η ανάπτυξη της προτεινόμενης μεθοδολογίας και μοντέλου) είναι να σχεδιαστεί ένα δίκτυο φιδοειδών διαδρόμων βλάστησης, οι οποίες θα διέρχονται από τα όρια συγκεκριμένων αγροτεμαχίων, ως το minimum απαραίτητο προκειμένου να εξυπηρετούνται οι οικολογικές απαιτήσεις των ειδών στόχος, έτσι ώστε η εκτεταμένη, άδενδρη καλλιεργούμενη έκταση της θεσσαλικής πεδιάδας να επιτρέπει τη μετακίνηση (movement) ειδών (MacRae et al. 2008, Theobald et al. 2011). Η πρωτοτυπία της μεθοδολογίας (και του μοντέλου που θα αναπτυχθεί) θα παρέχει τη δυνατότητα, να χαράσσονται εναλλακτικές διαδρομές, σε περίπτωση που συγκεκριμένα αγροτεμάχια δεν είναι διαθέσιμε για τη συγκεκριμένη παρέμβαση (π.χ. λόγω μη ενδιαφέροντος των γεωκτημόνων). Για περισσότερες λεπτομέρειες ως προς την περιγραφή των μέτρων, βλ. στήλη ΤΕΚΜΗΡΙΩΣΗ. Διευκρινίζεται ότι η παρέμβαση είναι μεν ΕΚΤΑΚΤΗ, έχει όμως και συνιστώσα ΕΠΑΝΑΛΑΜΒΑΝΟΜΕΝΗ (συντήρησης των διαδρόμων) η οποία παρουσιάζεται παραπλεύρως.</t>
  </si>
  <si>
    <r>
      <t xml:space="preserve">Τα θαλασσοπούλια είναι αναπόσπαστο κομμάτι του θαλάσσιου περιβάλλοντος, καθώς αναπαράγονται, μεταναστεύουν, ξεκουράζονται και τρέφονται στον θαλάσσιο χώρο. Παρόλα αυτά έχουν ανάγκη και την στεριά για να φωλιάσουν και έτσι οι βραχώδεις ακτές και ακατοίκητες νησίδες αποτελούν απαραίτητα καταφύγια. Επομένως, τα θαλασσοπούλια αντιμετωπίζουν απειλές στον θαλάσσιο αλλά και τον χερσαίο χώρο. Στη θάλασσα, αντιμετωπίζουν απειλές, όπως η μειωμένη διαθεσιμότητα τροφής από την υπεραλίευση και η θαλάσσια ρύπανση. Μια από τις σημαντικότερες απειλές όμως προκύπτει από το γεγονός ότι οι περιοχές τροφοληψίας των θαλασσοπουλιών αποτελούν πολύ παραγωγικές περιοχές, τις οποίες στοχεύουν επίσης εμπορικά αλιευτικά σκάφη. Αυτή η επικάλυψη μπορεί να αποβεί μοιραία για τα θαλασσοπούλια, καθώς συχνά παγιδεύονται σε αλιευτικά εργαλεία. Υπολογίζεται ότι πάνω από 200.000 θαλασσοπούλια στην Ευρώπη πεθαίνουν ετησίως από τυχαία παγίδευση σε αλιευτικά εργαλεία, όπως δίχτυα και παραγάδια. 
Τα θαλασσοπούλια είναι από τις πιο απειλούμενες ομάδες πουλιών (Croxall </t>
    </r>
    <r>
      <rPr>
        <i/>
        <sz val="12"/>
        <color theme="1"/>
        <rFont val="Calibri"/>
        <family val="2"/>
        <charset val="161"/>
        <scheme val="minor"/>
      </rPr>
      <t>et al.</t>
    </r>
    <r>
      <rPr>
        <sz val="12"/>
        <color theme="1"/>
        <rFont val="Calibri"/>
        <family val="2"/>
        <scheme val="minor"/>
      </rPr>
      <t xml:space="preserve"> 2012). Αποτελούν είδη με μεγάλη διάρκεια ζωής, παρουσιάζουν καθυστερημένη ωριμότητα, χαμηλή γονιμότητα και υψηλή ετήσια επιβίωση των ενηλίκων ατόμων. Ως εκ τούτου, η τυχαία παγίδευση μεγάλου αριθμού ενήλικων πουλιών έχει αντίκτυπο στους πληθυσμούς τους, καθιστώντας ορισμένα είδη σε κρίσιμη κατάσταση, όπως τον Μύχο της Μεσογείου (</t>
    </r>
    <r>
      <rPr>
        <i/>
        <sz val="12"/>
        <color theme="1"/>
        <rFont val="Calibri"/>
        <family val="2"/>
        <charset val="161"/>
        <scheme val="minor"/>
      </rPr>
      <t>Puffinus yelkouan</t>
    </r>
    <r>
      <rPr>
        <sz val="12"/>
        <color theme="1"/>
        <rFont val="Calibri"/>
        <family val="2"/>
        <scheme val="minor"/>
      </rPr>
      <t xml:space="preserve">), είδος που κατατάσσεται ως «Τρωτό» στον Κόκκινο Κατάλογο των Απειλούμενων Ζώων της IUCN. Στην Ελλάδα αναπαράγονται 6800-13000 ζευγάρια, δηλαδή 35% του παγκόσμιου πληθυσμού.
Η παράκτια αλιεία είναι πολύ διαδεδομένη στην περιοχή του Αιγαίου και Ιονίου, κυρίως μικρής κλίμακας βενθο-πελαγικά παραγάδια και απλάδια δίχτυα. Τα θαλασσοπούλια που ακολουθούν τα αλιευτικά σκάφη επηρεάζονται από τη τυχαία παγίδευση με ποικίλη συχνότητα, σε διαφορετικές τοποθεσίες, εποχές και τύπους αλιευτικών εργαλείων και η σημασία αυτής της απειλής θεωρείται μέτρια έως τοπικά υψηλή. Μια πρόσφατη εκτίμηση της τυχαίας παγίδευσης θαλασσοπουλιών στην Ελλάδα μέσω ερωτηματολογίων (Fric </t>
    </r>
    <r>
      <rPr>
        <i/>
        <sz val="12"/>
        <color theme="1"/>
        <rFont val="Calibri"/>
        <family val="2"/>
        <charset val="161"/>
        <scheme val="minor"/>
      </rPr>
      <t>et al.</t>
    </r>
    <r>
      <rPr>
        <sz val="12"/>
        <color theme="1"/>
        <rFont val="Calibri"/>
        <family val="2"/>
        <scheme val="minor"/>
      </rPr>
      <t xml:space="preserve">, 2012), έδειξε ότι όλα τα είδη θαλασσοπουλιών που αναπαράγονται στη χώρα, εξαιρουμένου του Υδροβάτη, επηρεάζονται κατά κάποιο τρόπο από την τυχαία παγίδευση σε αλιευτικά εργαλεία. Ο Αρτέμης και ο Μύχος είναι τα πιο ευάλωτα στην παγίδευση σε παραγάδια βυθού, καθώς προσπαθούν να αρπάξουν το δόλωμα ενώ βυθίζεται, ενώ οι Θαλασσοκόρακες μπλέκονται σε δίχτυα περιστασιακά σε παράκτια ύδατα.
Η BirdLife International μέσα από το παγκόσμιο πρόγραμμα για τα θαλασσοπούλια, εργάζεται με αλιείς εδώ και δεκαετίες για να ελαχιστοποιήσει το πρόβλημα, με θεαματικά αποτελέσματα στις νότιες θάλασσες. Επιπλέον, μετά από πολυετή εκστρατεία της BirdLife International, η Ευρωπαϊκή Επιτροπή ανακοίνωσε το 2012 το Σχέδιο Δράσης για τη μείωση της τυχαίας παγίδευσης των θαλασσοπουλιών στα αλιευτικά εργαλεία. Από το 2016 τρέχει επίσης προγράμματα στη Μεσόγειο και τη Βαλτική για την αντιμετώπιση της τυχαίας παγίδευσης σε σημαντικά είδη θαλασσοπουλιών (Tarzia </t>
    </r>
    <r>
      <rPr>
        <i/>
        <sz val="12"/>
        <color theme="1"/>
        <rFont val="Calibri"/>
        <family val="2"/>
        <charset val="161"/>
        <scheme val="minor"/>
      </rPr>
      <t>et al</t>
    </r>
    <r>
      <rPr>
        <sz val="12"/>
        <color theme="1"/>
        <rFont val="Calibri"/>
        <family val="2"/>
        <scheme val="minor"/>
      </rPr>
      <t xml:space="preserve">. 2017).
Η δράση αφορά την πιλοτική εφαρμογή τεχνικών λύσεων που αποδεδειγμένα μειώνουν δραματικά την απειλή της τυχαίας παγίδευσης σε 4 διαφορετικές περιοχές Natura στις Περιφέρειες Ανατολικής Μακεδονίας και Θράκης, Βόρειου Αιγαίου, Νότιου Αιγαίου και Ιονίου. Οι τεχνικές λύσεις έχουν αναπτυχθεί για συγκεκριμένα αλιευτικά εργαλεία σε συνεργασία με αλιείς, οι οποίοι έχουν κάθε λόγο να υποστηρίξουν την εφαρμογή τους, καθώς η τυχαία παγίδευση επηρεάζει αρνητικά και το αλίευμα. Επιπλέον, η δράση περιλαμβάνει επιπλέον την εκπαίδευση των αλιέων για την αντιμετώπιση της τυχαίας παγίδευσης καθώς και εκστρατεία ενημέρωσης αλιέων και του ευρύτερου κοινού για το θέμα της τυχαίας παγίδευσης.
Η πιλοτική εφαρμογή υπολογίζεται σε 15.000€ ανά περιοχή (εργαλεία και εργασία πεδίου) για τρία έτη, ενώ ο συντονισμός, η εκστρατεία ενημέρωσης και εκπαίδευση αλιέων σε 30.000€.
</t>
    </r>
  </si>
  <si>
    <r>
      <t>Στην Ελλάδα αναπαράγονται 4 είδη γυπών, ο Ασπροπάρης (</t>
    </r>
    <r>
      <rPr>
        <i/>
        <sz val="12"/>
        <color theme="1"/>
        <rFont val="Calibri"/>
        <family val="2"/>
        <charset val="161"/>
        <scheme val="minor"/>
      </rPr>
      <t>Neophron percnopterus</t>
    </r>
    <r>
      <rPr>
        <sz val="12"/>
        <color theme="1"/>
        <rFont val="Calibri"/>
        <family val="2"/>
        <scheme val="minor"/>
      </rPr>
      <t>), ο Μαυρόγυπας (</t>
    </r>
    <r>
      <rPr>
        <i/>
        <sz val="12"/>
        <color theme="1"/>
        <rFont val="Calibri"/>
        <family val="2"/>
        <charset val="161"/>
        <scheme val="minor"/>
      </rPr>
      <t>Aegypius monachus</t>
    </r>
    <r>
      <rPr>
        <sz val="12"/>
        <color theme="1"/>
        <rFont val="Calibri"/>
        <family val="2"/>
        <scheme val="minor"/>
      </rPr>
      <t>), ο Γυπαετός (</t>
    </r>
    <r>
      <rPr>
        <i/>
        <sz val="12"/>
        <color theme="1"/>
        <rFont val="Calibri"/>
        <family val="2"/>
        <charset val="161"/>
        <scheme val="minor"/>
      </rPr>
      <t>Gypaetus barbatus</t>
    </r>
    <r>
      <rPr>
        <sz val="12"/>
        <color theme="1"/>
        <rFont val="Calibri"/>
        <family val="2"/>
        <scheme val="minor"/>
      </rPr>
      <t>) και το Όρνιο (</t>
    </r>
    <r>
      <rPr>
        <i/>
        <sz val="12"/>
        <color theme="1"/>
        <rFont val="Calibri"/>
        <family val="2"/>
        <charset val="161"/>
        <scheme val="minor"/>
      </rPr>
      <t>Gyps fulvus</t>
    </r>
    <r>
      <rPr>
        <sz val="12"/>
        <color theme="1"/>
        <rFont val="Calibri"/>
        <family val="2"/>
        <scheme val="minor"/>
      </rPr>
      <t xml:space="preserve">). Τα 4 είδη ανήκουν στο παράρτημα I της οδηγίας 2009/147/ΕΚ και σε εθνικό επίπεδο χαρακτηρίζονται ως απειλούμενα με τους πληθυσμούς τους να έχουν καταρρεύσει. Συγκεκριμένα ο πληθυσμός του Ασπροπάρη είναι 5 μόλις ζευγάρια, που αποτελεί και ιστορικό ελάχιστο, για τον Μαυρόγυπα περίπου 30-35 ζευγάρια, για το Όρνιο περίπου 370 ζευγάρια και για τον Γυπαετό 6-7 ζευγάρια. Για τα δύο τελευταία είδη ιδιαίτερη σημασία έχει η Κρήτη, που φιλοξενεί τον κύριο όγκο του πληθυσμού των Όρνιων μιας και ο ηπειρωτικός τους πληθυσμός έχει συρρικνωθεί δραματικά, ενώ και ο Γυαπετός πλέον αναπαράγεται μόνο σε αυτό το μέρος της Ελλάδας. 
Η δηλητηρίαση από δηλητηριασμένα δολώματα αποτελεί την υπ’ αριθμόν ένα απειλή για τους γύπες σε όλα τα Βαλκάνια. Με τον όρο δηλητηριασμένα δολώματα (εφεξής δ.δ.) εννοούμε κάποιο κομμάτι τροφής που περιέχει κάποια δηλητηριώδη ουσία η οποία τοποθετείται στην ύπαιθρο για να θανατώσει κάποιο είδος στόχο. Παρόλα αυτά τα δ.δ. δεν δρούν επιλεκτικά.  Η δηλητηρίαση μπορεί να γίνει πρωτογενώς με την άμεση κατανάλωση από οποιαδήποτε ζώο του δ.δ. ή δευτερογενώς με την κατανάλωση από κάποιο πτωματοφάγο ζώο ενός νεκρού ζώου που έχει καταναλώσει ένα δ.δ. Στην Ελλάδα η χρήση δηλητηριασμένων δολωμάτων για την θανάτωση ζώων απαγορεύτηκε οριστικά το 1993. Παρόλα αυτά εξακολουθεί να αποτελεί κοινή πρακτική από μεμονωμένους χρήστες γης σε όλη την χώρα. Τα δ.δ.  πλήττουν τόσο την άγρια ζωή της χώρας όσο και την οικόσιτη και συγκεκριμένα τους σκύλους εργασίας (ποιμενικοί και κυνηγετικοί σκύλοι). Την περίοδο 2000-2016 καταγράφηκαν 1015 περιστατικά δηλητηρίασης στην ύπαιθρο σε όλη την επικράτεια αθροίζοντας 3248 νεκρά δηλητηριασμένα ζώα. Από αυτά το 66.4% των οικόσιτων ζώων που βρέθηκαν νεκρά ήταν ποιμενικοί σκύλοι. Όσον αφορά την άγρια ζωή το 30% των θυμάτων αφορούσε πτωματοφάγα πτηνά. Ενδεικτικό της εξαιρετικά επιζήμιας δράσης των δολωμάτων είναι ότι ακόμη και ένα μόνο δηλητηριασμένο ζώο ή περιστατικό δηλητηρίασης μπορεί να οδηγήσει στη μαζική θανάτωση ή ακόμα και στην τοπική εξαφάνιση ενός είδους, όπως συνέβη άλλωστε με την αποικία των Όρνιων στα στενά του Νέστου το Φεβρουάριο του 2012. Για το συγκεκριμένο περιστατικό η Ευρωπαϊκή Επιτροπή κίνησε διαδικασία επί παραβάσει κατά της Ελλάδας τον Σεπτέμβριο του 2013. Επιπλέον την περίοδο 2012-2018, συνολικά 5 ενήλικοι Ασπροπάρηδες βρέθηκαν δηλητηριασμένοι και λαμβάνοντας υπόψη το πολύ μικρό μέγεθος του πληθυσμού μπορεί, αν τα δ.δ. δεν αντιμετωπιστούν αποτελεσματικά να αποτελέσουν την αιτία για τη πρώτη σύγχρονη εξαφάνιση ενός αναπαραγόμενου πτηνού από την χώρα.
Ένα από τα πιο αποτελεσματικά και πρωτοποριακά εργαλεία για την αντιμετώπιση των δ.δ. είναι η χρήση ειδικά εκπαιδευμένων σκύλων για την ανίχνευση δ.δ. Οι συγκεκριμένοι σκύλοι μαζί με τον χειριστή τους περιπολούν την ύπαιθρο, εντοπίζουν και αφαιρούν από αυτή τόσο δ.δ. όσο και δηλητηριασμένα ζώα. Στην Ελλάδα οι δυο πρώτες τέτοιες ομάδες δημιουργήθηκαν το 2014 στο πλαίσιο του προγράμματος «Η επιστροφή του Ασπροπάρη» (LIFE10 NAT/BG/000152): μία για την περιοχή των Μετεώρων και μία για την περιοχή της Θράκης. Την περίοδο 2014-2018 οι εν λόγω ομάδες εντόπισαν 189 δ.δ. και 185 δηλητηριασμένα ζώα.  Η λειτουργία των ομάδων έχει διττό ρόλο. Πρώτον εντοπίζουν και απομακρύνουν από την ύπαιθρο τα  δ.δ. και τα δηλητηριασμένα ζώα αποτρέποντας περεταίρω δηλητηριάσεις. Δεύτερον, μιας και είναι ένα αποτελεσματικό εργαλείο για την ανεύρεση των δ.δ., συμβάλουν τόσο στην αύξηση της πληροφορίας για το εν λόγω έγκλημα αλλά και πιθανά στην διαλεύκανσή του σε κάποιες περιπτώσεις. Το 2019 λειτουργούν συνολικά 5 τέτοιες ομάδες, όλες υπό ιδιωτική πρωτοβουλία, η πλειονότητα των οποίων όμως λόγω της ηλικίας των σκύλων θα έχει ολοκληρώσει τον κύκλο εργασιών της κατά την έναρξη της προγραμματικής περιόδου 2021-2027. Λαμβάνοντας υπόψη την έκταση του φαινομένου των δ.δ. το οποίο εκδηλώνεται σε όλη την επικράτεια αλλά και της οικολογίας των γυπών οι οποίοι ταξιδεύουν σε μεγάλες αποστάσεις για ανεύρεση τροφής, η εφαρμογή του μέτρου πρέπει να γίνει οριζόντια σε όλη την επικράτεια με κατ’έλαχιστον μια ομάδα σε κάθε περιφέρεια. Στην Κρήτη λόγω της μεγάλης συγκέντρωσης γυπών και του έντονου αναγλύφου είναι απαραίτητη η δημιουργία τουλάχιστον 2 τέτοιων ομάδων. Η δημιουργία και η λειτουργία αυτών των ομάδων θα δράσει ευεργετικά τόσο για τους γύπες όσο και για άλλα ζώα που ανήκουν στο παράρτημα ΙΙ της Οδηγίας 92/43/ΕΟΚ  όπως ο Λύκος και η Αρκούδα, που πολύ συχνά είναι και αυτά θύματα των δ.δ.,  αλλά και για τα ποιμενικά σκυλιά που αποτελούν βασικό εργαλείο της παραδοσιακής εκτατικής παραδοσιακής κτηνοτροφίας. 
Η δράση των ομάδων θα ξεκινήσει το 2022 μιας και απαιτείται 1 χρόνος για την εκπαίδευση των σκύλων. Ο σκύλος αγοράζεται άπαξ με κόστος περίπου 10.000Ε/σκύλο και είναι λειτουργικός εκτός απροόπτου για 7-12 χρόνια ανάλογα την φυλή. Επίσης άπαξ πρέπει να αγοραστεί ένα όχημα για την μετακίνηση της ομάδας. Το όχημα πρέπει να κινείται εκτός δρόμου οπότε το κόστος υπολογίζεται σε περίπου 20.000Ε/ομάδα Το κόστος της λειτουργίας της κάθε ομάδας υπολογίζεται σε 24.000Ε/ομάδα/έτος . Σε αυτό το ποσό περιλαμβάνεται η αμοιβή του χειριστή, η κτηνιατρική φροντίδα του σκύλου και η τροφή του, λειτουργικά έξοδα και καύσιμα. Το συνολικό κόστος για την δημιουργία και λειτουργία για 6 χρόνια υπολογίζεται σε 174.000Ε/ομάδα. Η εκτίμηση του κόστους δημιουργίας και λειτουργίας των ομάδων βασίστηκε στην εμπειρία της Ελληνικής Ορνιθολογικής Εταιρείας από προγράμματα LIFE που έχει εκπονήσει (LIFE10 NAT/BG/000152 &amp; LIFE16 NAT/BG/000874) και στα οποία λειτουργούσε και λειτουργεί αντίστοιχες ομάδες.
</t>
    </r>
  </si>
  <si>
    <r>
      <t xml:space="preserve">Η εγκατάσταση και λειτουργία ΑΣΠΗΕ αποδεδειγμένα έχει αρνητικές επιδράσεις στο φυσικό περιβάλλον και ιδιαίτερα στην ορνιθοπανίδα. Αυτές οι επιδράσεις εμφανίζονται είτε μέσω της άμεσης θνησιμότητας από πρόσκρουση με τους έλικες των ανεμογεννητριών (ή σε άλλες σχετιζόμενες κατασκευές όπως καλώδια κλπ.), είτε έμμεσα μέσω εκτοπισμού που προέρχονται από τις όποιες αλλαγές στο φυσικό περιβάλλον (μεταβολή του οικοτόπου, πρόσβαση σ’ αυτόν κλπ) αλλά και από την οπτική και ακουστική όχληση. 
Το Ειδικό Πλαίσιο Χωροταξικού Σχεδιασμού για τις ΑΠΕ προβλέπει τη «δημιουργία ενός αποτελεσματικού μηχανισμού χωροθέτησης των αιολικών εγκαταστάσεων, ώστε να επιτευχθεί η μέγιστη δυνατή ανταπόκριση στους στόχους των εθνικών και ευρωπαϊκών πολιτικών». Επιπρόσθετα, βάσει της εθνικής και ενωσιακής νομοθεσίας (2014/89/ΕΕ), η Ελλάδα έχει την υποχρέωση να προβεί σε καθορισμό ενός ολοκληρωμένου θαλάσσιου χωροταξικού σχεδιασμού, ο οποίος θα λαμβάνει υπόψη εκτός των άλλων, και  περιβαλλοντικές παραμέτρους. Παράλληλα, και συμπληρωματικά με τα παραπάνω, κρίνεται σκόπιμη και η χαρτογράφηση ευαισθησίας των ειδών προτεραιότητας σε σχέση με τον κίνδυνο πρόσκρουσης και ηλεκτροπληξίας σε υποδομές του δικτύου μεταφοράς ενέργειας.
Η υλοποίηση ενός προγράμματος χαρτογράφησης ευαισθησίας των ειδών προτεραιότητας σε εθνικό επίπεδο, αποσκοπεί στην ελαχιστοποίηση της σύγκρουσης μεταξύ της ανάπτυξης των ΑΣΠΗΕ και της προστασίας της ορνιθοπανίδας, καταδεικνύοντας τις περιοχές στις οποίες υπάρχει αυξημένη πιθανότητα αρνητικών επιπτώσεων στην τελευταία. Επίσης μπορεί να υποστηρίξει τη λήψη αποφάσεων όσον αφορά μέτρα απομείωσης των αρνητικών επιπτώσεων ή μέτρα αποκατάστασης του περιβάλλοντος. Σημειώνεται, πως η χαρτογράφηση ευαισθησίας αποτελεί ένα εργαλείο λήψης αποφάσεων που σε καμία περίπτωση δεν αντικαθιστά τις Μελέτες Περιβαλλοντικών Επιπτώσεων (ΜΠΕ) οι οποίες οφείλουν να υλοποιούνται όπως προβλέπει η νομοθεσία.
Προτείνονται 2 σκέλη στο έργο τα οποία εκτελούνται και κοστολογούνται ξεχωριστά αλλά μπορούν να ενσωματωθούν σε κοινό παραδοτέο εάν κρίνεται απαραίτητο. 
Α) για τα Θαλασσοπούλια (Μύχος , Αρτέμης, Θαλασσοκόρακας, Αιγαιόγλαρος και Υδροβάτης) και τον Μαυροπετρίτη.
Σε συνέχεια της παραγωγής περιοχών αποκλεισμού από την Ελληνική Ορνιθολογική Εταιρεία το 2010 (Δημαλέξης et al. 2010), είναι επιτακτική ανάγκη, όχι μόνο να αναθεωρηθεί η διαδικασία με νεότερα δεδομένα αλλά να επεκταθεί επιπλέον για χωροθέτηση ΑΣΠΗΕ στον θαλάσσιο και παράκτιο χώρο σε ευαίσθητες περιοχές για τα θαλασσοπούλια και την υπόλοιπη θαλάσσια βιοποικιλότητα. Η χαρτογράφηση ευαισθησίας των θαλασσοπουλιών στη χωροθέτηση ΑΣΠΗΕ έχει σαν στόχο να παράσχει στις αρμόδιες υπηρεσίες την πιο έγκυρη πληροφορία (χάρτες ευαισθησίας), ώστε να βελτιωθεί η διαδικασία λήψης αποφάσεων πριν από το στάδιο της έγκρισης με απώτερο στόχο την ελαχιστοποίηση των επιπτώσεων για τα θαλασσοπούλια. Η μεθοδολογία χαρτογράφησης ευαισθησίας έχει αναπτυχθεί από τη SEO BirdLife (SEO BirdLife 2019) και παρέχει ένα συντονισμένο σύστημα εκτίμησης ρίσκου. Υπολογίζεται το Seabird Sensitivity Index (SSI) που λαμβάνει υπόψη διάφορες παραμέτρους ευαισθησίας και τρωτότητας στη πρόσκρουση και τον εκτοπισμό για κάθε είδος θαλασσοπουλιού, στη συνέχεια συνδυάζονται με Χωρικά Μοντέλα Κατανομής των θαλασσοπουλιών και τέλος παράγονται χάρτες ευαισθησίας (Widnfarm Sensitivity Index) για κάθε είδος και κάθε εποχή.
Κόστος 100.000€
Β) Μεγάλα αρπακτικά, Πελαργόμορφα, Πελεκανόμορφα , Ερωδιόμορφα, Χηνόμορφα 
Σε συνδυασμό με τις δράσεις παρακολούθησης των ειδών προτεραιότητας, προτείνεται η υλοποίηση προγράμματος χαρτογράφησης ευαισθησίας για επιλεγμένα είδη από τις ως άνω οικογένειες πτηνών. Συγκεκριμένα για τα: (Μαυρόγυπας, Ασπροπάρης, Γυπαετός, Όρνιο, Χρυσαετός, Θαλασσαετός, Σπιζαετός, Φιδαετός, Αετογερακίνα, Πελαργός, Μαυροπελαργός, Αργυροπελεκάνος, Ροδοπελεκάνος, Λευκοτσικνιάς, Αργυροτσικνιάς , Πορφυροτσικνιάς, Σταχτόχηνα και Βουβόκυκνος). Για την υλοποίηση της χαρτογράφησης ευαισθησίας απαιτείται:
α) Ενσωμάτωση πληθυσμιακών δεδομένων, δεδομένων εξάπλωσης και δεδομένων φαινολογίας μετανάστευσης, από άλλες υφιστάμενες μελέτες. Ανάπτυξη και λειτουργία βάσης δεδομένων. Κόστος 50000€
β) Υπολογισμός του ζωτικού χώρου των ειδών με χρήση μεθόδων τηλεμετρίας τόσο σε ώριμα όσο και ανήλικα άτομα των ειδών προκειμένου να προσδιοριστούν με τη μεγαλύτερη δυνατή ακρίβεια οι λεπτομέρειες των περιοχών φωλεοποίησης, τροφοληψίας και κούρνιας αλλά και οι μετακινήσεις τους μεταξύ αυτών. Κόστος 150.000 €
</t>
    </r>
    <r>
      <rPr>
        <b/>
        <sz val="12"/>
        <color rgb="FFFF0000"/>
        <rFont val="Calibri"/>
        <family val="2"/>
        <charset val="161"/>
        <scheme val="minor"/>
      </rPr>
      <t>γ) Μελέτη εκτίμησης θνησιμότητας από πρόσκρουση ή/και ηλεκτροπληξία σε δίκτυα μεταφοράς ενέργειας και προσδιορισμός των κρίσιμων περιοχών (blackspots) σε επιλεγμένες περιοχές εντός ΖΕΠ. Η εν λόγω μελέτη δίνει τη δυνατότητα να συλλεχθούν δεδομένα θνησιμότητας για όλα τα είδη πτηνών τα οποία απαντώνται στη ΖΕΠ και όχι μόνο τα υπό μελέτη είδη.  Κόστος 25000/ΖΕΠ/ετος
δ) Μελέτη εκτίμησης θνησιμότητας από προσκρούσεις σε εγκατεστημένα ΑΣΠΗΕ . Κόστος ???/ΑΙΟΠΑ/έτος</t>
    </r>
    <r>
      <rPr>
        <sz val="12"/>
        <color theme="1"/>
        <rFont val="Calibri"/>
        <family val="2"/>
        <scheme val="minor"/>
      </rPr>
      <t xml:space="preserve">
Ο καθορισμός των μεθοδολογιών για τις επιμέρους μελετητικές δραστηριότητες (α-δ) θα αποτελέσουν αντικείμενο που θα  υλοποιηθεί κατά την 1η φάση του έργου (1ο έτος). Υπάρχει πληθώρα αντίστοιχων έργων σε κράτη μέλη της ΕΕ, από όπου μπορεί να αντληθεί εμπειρία, ενώ παράλληλα δράσεις χαρτογράφησης ευαισθησίας σε μικρότερη (τοπική) κλίμακα υλοποιήθηκαν ή υλοποιούνται από προγράμματα LIFE στην Ελλάδα.
</t>
    </r>
  </si>
  <si>
    <r>
      <t xml:space="preserve">Διευκόλυνση πρόσβασης επισκεπτών, προστασία οικότοπου προτεραιότητας 2270 (θίνες με δάση </t>
    </r>
    <r>
      <rPr>
        <i/>
        <sz val="10"/>
        <color rgb="FF000000"/>
        <rFont val="Calibri"/>
        <family val="2"/>
        <scheme val="minor"/>
      </rPr>
      <t>P. pinea</t>
    </r>
    <r>
      <rPr>
        <sz val="10"/>
        <color rgb="FF000000"/>
        <rFont val="Calibri"/>
        <family val="2"/>
        <charset val="161"/>
        <scheme val="minor"/>
      </rPr>
      <t>)</t>
    </r>
  </si>
  <si>
    <r>
      <t xml:space="preserve">Προστασία θαλάσσιας χελώνας </t>
    </r>
    <r>
      <rPr>
        <i/>
        <sz val="10"/>
        <color rgb="FF000000"/>
        <rFont val="Calibri"/>
        <family val="2"/>
        <scheme val="minor"/>
      </rPr>
      <t xml:space="preserve">Caretta caretta, </t>
    </r>
    <r>
      <rPr>
        <sz val="10"/>
        <color rgb="FF000000"/>
        <rFont val="Calibri"/>
        <family val="2"/>
        <charset val="161"/>
        <scheme val="minor"/>
      </rPr>
      <t xml:space="preserve">μέσω δράσεων ενημέρωσης και ευαισθητοποίησης </t>
    </r>
  </si>
  <si>
    <r>
      <t>Μια ολιστική προσέγγιση για τη μείωση των ανθρωπογενών απειλών σε</t>
    </r>
    <r>
      <rPr>
        <sz val="10"/>
        <color rgb="FFFF0000"/>
        <rFont val="Calibri"/>
        <family val="2"/>
        <scheme val="minor"/>
      </rPr>
      <t xml:space="preserve"> </t>
    </r>
    <r>
      <rPr>
        <sz val="10"/>
        <rFont val="Calibri"/>
        <family val="2"/>
        <scheme val="minor"/>
      </rPr>
      <t>4 είδη</t>
    </r>
    <r>
      <rPr>
        <sz val="10"/>
        <color rgb="FF000000"/>
        <rFont val="Calibri"/>
        <family val="2"/>
        <charset val="161"/>
        <scheme val="minor"/>
      </rPr>
      <t xml:space="preserve"> καρχαριών που ανήκουν σε κατηγορία κινδύνου στην Ελλάδα: Γλαυκοκαρχαρίας (</t>
    </r>
    <r>
      <rPr>
        <i/>
        <sz val="10"/>
        <color rgb="FF000000"/>
        <rFont val="Calibri"/>
        <family val="2"/>
        <scheme val="minor"/>
      </rPr>
      <t>Prionace glauca</t>
    </r>
    <r>
      <rPr>
        <sz val="10"/>
        <color rgb="FF000000"/>
        <rFont val="Calibri"/>
        <family val="2"/>
        <charset val="161"/>
        <scheme val="minor"/>
      </rPr>
      <t>), Ρυγχοκαρχαρίας (</t>
    </r>
    <r>
      <rPr>
        <i/>
        <sz val="10"/>
        <color rgb="FF000000"/>
        <rFont val="Calibri"/>
        <family val="2"/>
        <scheme val="minor"/>
      </rPr>
      <t>Isurus oxyrinchus),</t>
    </r>
    <r>
      <rPr>
        <sz val="10"/>
        <color rgb="FF000000"/>
        <rFont val="Calibri"/>
        <family val="2"/>
        <charset val="161"/>
        <scheme val="minor"/>
      </rPr>
      <t>Μεγάλος Λευκός (</t>
    </r>
    <r>
      <rPr>
        <i/>
        <sz val="10"/>
        <color rgb="FF000000"/>
        <rFont val="Calibri"/>
        <family val="2"/>
        <scheme val="minor"/>
      </rPr>
      <t>Carcharodon carcharias</t>
    </r>
    <r>
      <rPr>
        <sz val="10"/>
        <color rgb="FF000000"/>
        <rFont val="Calibri"/>
        <family val="2"/>
        <charset val="161"/>
        <scheme val="minor"/>
      </rPr>
      <t>), Σαπουνάς (</t>
    </r>
    <r>
      <rPr>
        <i/>
        <sz val="10"/>
        <color rgb="FF000000"/>
        <rFont val="Calibri"/>
        <family val="2"/>
        <scheme val="minor"/>
      </rPr>
      <t>Cetorhinus maximus</t>
    </r>
    <r>
      <rPr>
        <sz val="10"/>
        <color rgb="FF000000"/>
        <rFont val="Calibri"/>
        <family val="2"/>
        <charset val="161"/>
        <scheme val="minor"/>
      </rPr>
      <t>). Προτεινόμενα μέτρα: 1) Τοποθέτηση πομπών σε τουλάχιστον 5 άτομα από κάθε ένα από τα προαναφερθέντα είδη, με σκοπό να παρακολουθηθούν και καταγραφούν για έναν χρόνο τα οικολογικά και βιολογικά χαρακτηριστικά και οι συνήθειές τους. Η εν λόγω δράση προτείνεται να γίνει σε συνεργασία με αλιείς της τοπικής αλιευτικής κοινότητας, προκειμένου να εξοικειωθούν οι ψαράδες με τις μεθόδους τοποθέτησης πομπών. 2) Συλλογή δειγμάτων αλιευτικών προϊόντων που κυκλοφορούν σε τοπικές ψαραγορές, αλλά και στις ιχθυόσκαλες με την ονομασία "Γαλέος" σε εποχιακή βάση και παράλληλη καταγραφή των ειδών καρχαριών που εκφορτώνονται στις τοπικές ιχθυόσκαλες. 3) Ανάλυση των συλλεχθέντων δειγμάτων: α) γενετική ανάλυση (αναγνώριση είδους), β) ανάλυση σταθερών ισοτόπων προκειμένου να αναγνωρισθεί τόσο το τροφικό επίπεδο όσο και οι τροφικές προτιμήσεις του εκάστοτε υπό εξέταση είδους, γ) ανάλυση ρυπαντών με σκοπό να εντοπισθούν επίμονοι οργανικοί ρυπαντές και βαρέα μέταλλα και δ) ανάλυση στομαχικών περιεχομένων των ειδών που έχουν εκφορτωθεί στις ιχθυόσκαλες. 3) Ευαισθητοποίηση: α) σεμινάρια κατάρτισης των τοπικών αλιευτικών κοινωνιών σχετικά με το ζήτημα της παεμπίπτουσας αλιείας, των τεχνικών απελευθέρωσης παγιδευμένων καρχαριών από τα αλιευτικά εργαλεία, των μεθόδων τοποθέτησης πομπών, αλλά και της χρήσης μιας ηλεκτρονικής πλατφόρμας για την καταγραφή ενδεχόμενων περιστατικών παγίδευσης καρχαριών στα αλιετικά εργαλεία, β) οργάνωση καμπάνιας για διάχυση των δράσεων τόσο στα μέσα μαζικής ενημέρωσης όσο και στα μέσα κοινωνικής δικτύωσης, γ) παραγωγή εκπαιδευτικού υλικού και σχετικών τεχνικών αναφορών και δ) διανομή του προαναφερθέντος υλικού σε όλα τα ενδιαφερόμενα μέρη (αλιείς, λιμενικές αρχές κ.λ.π.)</t>
    </r>
  </si>
  <si>
    <r>
      <t>Μείωση των ανθρωπογενών απειλών σε 4 είδη καρχαριών που ανήκουν σε κατηγορία κινδύνου μέσω της ευαισθητοποίησης των αλιευτικών κοινωνιών σχετικά με την ανάγκη προστασίας των ειδών αυτών, της κατάρτισης των τοπικών αλιευτικών κοινωνιών ως προς τις τεχνικές απελευθέρωσης παγιδευμένων καρχαριών από τα αλιευτικά τους εργαλεία με σκοπό την αύξηση των ποσοστών επιβίωσης των παγιδευμένων καρχαριών, της ανάδειξη της σημασίας της προστασίας των καρχαριών στις τοπικές κοινωνίες και τους καταναλωτές, της ενίσχυσης της επιστημονικής γνώσης σχετικά με τα βιολογικά και οικολογικά χαρακτηριστικά των υπό εξέταση ειδών με σκοπό την αποτελεσματικότερη προστασία τους μελλοντικά. Οι εν λόγω δράσεις αναμένεται να έχουν θετικό αντίκτυπο και σε άλλα είδη καρχαριών που συναντώνται στις ελληνικές θάλασσες και υπόκεινται σε κατηγορία κινδύνου (</t>
    </r>
    <r>
      <rPr>
        <i/>
        <sz val="11"/>
        <color rgb="FF000000"/>
        <rFont val="Calibri"/>
        <family val="2"/>
        <charset val="161"/>
        <scheme val="minor"/>
      </rPr>
      <t>Dalatias licha, Etmopterus spinax, Galeus melastomus,Lamna nasus,Mustelus mustelus, Squalus acanthias, Squatina squatina).</t>
    </r>
  </si>
  <si>
    <r>
      <t xml:space="preserve">Σχεδιασμός, θεσμοθέτηση, εφαρμογή χωρικών διαχειριστικών μέτρων για την ελαχιστοποίηση των επιπτώσεων της υποβρύχιας ηχορύπανσης και θαλάσσιου θορύβου από ανθρωπογενείς δραστηριότητες (ναυτιλία/ σεισμικές έρευνες/ στρατιωτικές ασκήσεις) με έμφαση στα κρίσιμα ενδιαιτήματα 2 ευαίσθητων ειδών κητωδών κοινοτικού ενδιαφέροντος (Ζιφιός, </t>
    </r>
    <r>
      <rPr>
        <i/>
        <sz val="10"/>
        <rFont val="Calibri"/>
        <family val="2"/>
        <scheme val="minor"/>
      </rPr>
      <t>Ziphius cavirostris</t>
    </r>
    <r>
      <rPr>
        <sz val="10"/>
        <rFont val="Calibri"/>
        <family val="2"/>
        <scheme val="minor"/>
      </rPr>
      <t xml:space="preserve">, και  Φυσητήρας, </t>
    </r>
    <r>
      <rPr>
        <i/>
        <sz val="10"/>
        <rFont val="Calibri"/>
        <family val="2"/>
        <scheme val="minor"/>
      </rPr>
      <t>Physeter macrocephalus</t>
    </r>
    <r>
      <rPr>
        <sz val="10"/>
        <rFont val="Calibri"/>
        <family val="2"/>
        <scheme val="minor"/>
      </rPr>
      <t xml:space="preserve"> τα οποία καταγράφονται στο Παρ IV. 92/43/ΕΚ). Τα δύο αυτά είδη επηρεάζονται σε τεράστιο βαθμό από τα αυξημένα επίπεδα υποθαλάσσιου ήχου. Το μέτρο θα προσδιορίσει συγκεκριμένες ζώνες αποκλεισμού, καθώς και ζώνες ελεγχου δραστηριοτήτων ειδικά για τις ανθρώπινες δραστηριότητες που συντελούν στην δημιουργία ενός θαλάσσιου ηχητικού περιβάλλοντος το οποίο αποκλείει τα είδη αυτά απο το ενδιαίτημα τους (περιοχές τροφοληψίας, αναπαραγωγής κ.α.).</t>
    </r>
  </si>
  <si>
    <r>
      <t xml:space="preserve">* Commission Decision 2010/477/EU on criteria and methodological standards on good
environmental status (GES) of marine waters, 
* Commission Decision 2017/848/EU. 
* Castellote, Manuel &amp; Clark, Christopher &amp; Lammers, Marc. (2012). Acoustic and behavioural changes by fin whales </t>
    </r>
    <r>
      <rPr>
        <i/>
        <sz val="12"/>
        <rFont val="Calibri"/>
        <family val="2"/>
        <scheme val="minor"/>
      </rPr>
      <t>(Balaenoptera physalus</t>
    </r>
    <r>
      <rPr>
        <sz val="12"/>
        <rFont val="Calibri"/>
        <family val="2"/>
        <charset val="161"/>
        <scheme val="minor"/>
      </rPr>
      <t>) in response to shipping and airgun noise. Biological Conservation. 147. 115–122. 10.1016/j.biocon.2011.12.021. 
* Frantzis 1998, 2004, 2009</t>
    </r>
  </si>
  <si>
    <r>
      <t xml:space="preserve">Μέτρα Διατήρησης ενδιαιτημάτων του είδους </t>
    </r>
    <r>
      <rPr>
        <i/>
        <sz val="10"/>
        <color rgb="FF000000"/>
        <rFont val="Calibri"/>
        <family val="2"/>
        <scheme val="minor"/>
      </rPr>
      <t>Canis aureus</t>
    </r>
    <r>
      <rPr>
        <sz val="10"/>
        <color rgb="FF000000"/>
        <rFont val="Calibri"/>
        <family val="2"/>
        <charset val="161"/>
        <scheme val="minor"/>
      </rPr>
      <t xml:space="preserve"> (τσακάλι) στη Χερσόνησο του Άθωνα. (Περιλαμβάνει μελέτη αξιολόγσης του πληθυσμού ύψους 30.000€ και των μέτρα βελτίωσης των  ενδιαιτημάτων του με λήψη μέτρων σε έκταση 1000ha x 250€ )</t>
    </r>
  </si>
  <si>
    <r>
      <t xml:space="preserve">Μέτρα διατήρησης για το είδος θηλαστικού </t>
    </r>
    <r>
      <rPr>
        <i/>
        <sz val="10"/>
        <color rgb="FF000000"/>
        <rFont val="Calibri"/>
        <family val="2"/>
        <scheme val="minor"/>
      </rPr>
      <t xml:space="preserve">Μonachus monachus.                                                                  </t>
    </r>
    <r>
      <rPr>
        <sz val="10"/>
        <color rgb="FF000000"/>
        <rFont val="Calibri"/>
        <family val="2"/>
        <charset val="161"/>
        <scheme val="minor"/>
      </rPr>
      <t>(Περιλαμβάνει 2 εκπaιδεύσεις 20 μοναχών x 1.000€ )</t>
    </r>
  </si>
  <si>
    <r>
      <rPr>
        <u/>
        <sz val="10"/>
        <color rgb="FF000000"/>
        <rFont val="Calibri"/>
        <family val="2"/>
        <scheme val="minor"/>
      </rPr>
      <t>Προστασία της περιοχής γύρω από το φαράγγι "Λάκκος"</t>
    </r>
    <r>
      <rPr>
        <sz val="10"/>
        <color rgb="FF000000"/>
        <rFont val="Calibri"/>
        <family val="2"/>
        <charset val="161"/>
        <scheme val="minor"/>
      </rPr>
      <t>. Λαμβάνοντας υπόψη την πυρκαγιά στο νησί της Θάσου, τον Σεπτέμβριο 2016, γίνεται εύκολα κατανοητό ότι το φαράγγι "Λάκκος" αποτελεί το τελευταίο περιβαλλοντικά ισχυρό και σημαντικό καταφύγιο για διάφορα απειλούμενα είδη, όπως πουλιά, ερπετά και θηλαστικά. Στην περιοχή υπάρχουν δύο (2) ρέματα, τα οποία συναντιούνται και δημιουργούν ένα μεγαλύτερο ρέμα. Στις δύο όχθες του ρέματος βρίσκονται πολλά δέντρα μεγάλης ηλικίας (Platanus orientalis, Celtis orientalis, Carpinus betulus, Alnus spec., Arbutus spec., Quercus coccifera, Quercus ilex, Quercus pubescens), τα οποία δημιουργούν τις συνθήκες ενός παρθένου δάσους. Εποπτικός Χάρτης https://drive.google.com/open?id=1iZjtEfs0RoA0VbibRg88g6NxKcOvRO0j&amp;usp=sharing</t>
    </r>
  </si>
  <si>
    <r>
      <rPr>
        <u/>
        <sz val="10"/>
        <color rgb="FF000000"/>
        <rFont val="Calibri"/>
        <family val="2"/>
        <scheme val="minor"/>
      </rPr>
      <t>Καθαρισμός και επανεμφάνιση του παλιού δρόμου πεζοπορίας, στην περιοχή "Λάκκος"</t>
    </r>
    <r>
      <rPr>
        <sz val="10"/>
        <color rgb="FF000000"/>
        <rFont val="Calibri"/>
        <family val="2"/>
        <charset val="161"/>
        <scheme val="minor"/>
      </rPr>
      <t>. Κατά μήκος του μεγάλου ρέματος (δηλαδή του ρέματος που σχηματίζεται από το σημείο τομής δύο μικρότερων, όπως αναφέρθηκε στο παραπάνω μέτρο) υπάρχει ένας παλιός δρόμος πεζοπορίας, ο οποίος έχει καλυφθεί από χόρτα. Ο δρόμος ξεκινάει από το σημείο "Γέννα", δηλαδή το σημείο που βρίσκονται οι παλιοί ασβεστοκάμινοι και τελειώνει στο σημείο "βουρνιό", εκεί όπου κάποτε υπήρχαν ελαιοτριβεία, μήκους περίπου 2 χιλιομέτρων. Μέχρι σήμερα χρησιμοποιούνται τμήματα του δρόμου από τους πεζοπόρους, ενώ άλλα είναι μη προσβάσιμα. Το αποτέλεσμα είναι ο κάθε πεζοπόρος ή η κάθε ομάδα πεζοπορίας να ορίζει κάθε φορά μία διαφορετική διαδρομή, ανάλογα με την ύφιστάμενη βλάστηση και τον καιρό. Κάτι το οποίο παρουσιάζει πολλούς κινδύνους και εμπόδίζει την εύρυθμη ανάπτυξη της υπάρχουσας χλωρίδας και πανίδας. Εποπτικός Χάρτης https://drive.google.com/open?id=1iZjtEfs0RoA0VbibRg88g6NxKcOvRO0j&amp;usp=sharing</t>
    </r>
  </si>
  <si>
    <r>
      <rPr>
        <u/>
        <sz val="10"/>
        <color rgb="FF000000"/>
        <rFont val="Calibri"/>
        <family val="2"/>
        <scheme val="minor"/>
      </rPr>
      <t>Συντήρηση του δρόμου πεζοπορίας</t>
    </r>
    <r>
      <rPr>
        <sz val="10"/>
        <color rgb="FF000000"/>
        <rFont val="Calibri"/>
        <family val="2"/>
        <charset val="161"/>
        <scheme val="minor"/>
      </rPr>
      <t>. Γίνεται κατανοητό ότι ο παραπάνω αναφερόμενος δρόμος πεζοπορίας χρειάζεται δύο φορές το χρόνο συντήρηση (κοπή χόρτων και κλαδιών και αποκατάσταση σημείων που έχουν σημάδια καταστροφής), ώστε να είναι πάντα προσβάσιμος και ασφαλής. Εποπτικός Χάρτης https://drive.google.com/open?id=1iZjtEfs0RoA0VbibRg88g6NxKcOvRO0j&amp;usp=sharing</t>
    </r>
  </si>
  <si>
    <r>
      <rPr>
        <u/>
        <sz val="10"/>
        <color rgb="FF000000"/>
        <rFont val="Calibri"/>
        <family val="2"/>
        <scheme val="minor"/>
      </rPr>
      <t>Επέκταση Περιοχής NATURA 2000</t>
    </r>
    <r>
      <rPr>
        <sz val="10"/>
        <color rgb="FF000000"/>
        <rFont val="Calibri"/>
        <family val="2"/>
        <charset val="161"/>
        <scheme val="minor"/>
      </rPr>
      <t>. Βοριοανατολικά του φαραγγιού βρίσκεται μια περιοχή, όπου παλιότερα χρησιμοποιούνταν για γεωργικούς σκοπούς και κρίνεται απαραίτητη η προστασία της. Εδώ και πολλές δεκαετίες όντας παρατημένη από την ανθρώπινη εκμετάλλευση, έχει γίνει σπουδαίο ενδιαίτημα για χελώνες, πεταλούδες, φίδια και πουλιά, καθώς επίσης συναντάτει κανείς καστανιές, βελανιδιές, θάμνους και λουλούδια. Εποπτικός Χάρτης https://drive.google.com/open?id=1iZjtEfs0RoA0VbibRg88g6NxKcOvRO0j&amp;usp=sharing</t>
    </r>
  </si>
  <si>
    <r>
      <rPr>
        <u/>
        <sz val="10"/>
        <color rgb="FF000000"/>
        <rFont val="Calibri"/>
        <family val="2"/>
        <scheme val="minor"/>
      </rPr>
      <t>Βιοκαλλιέργεια στις εκτάσεις της περιοχής "Παλαιό Αμπέλι"</t>
    </r>
    <r>
      <rPr>
        <sz val="10"/>
        <color rgb="FF000000"/>
        <rFont val="Calibri"/>
        <family val="2"/>
        <charset val="161"/>
        <scheme val="minor"/>
      </rPr>
      <t>. Ύστερα από έλεγχο της σύστασης του εδάφους στη συγκεκριμένη περιοχή, προέκυψε το αποτέλεσμα ότι είναι εξαιρετικής ποιότητας για βιοκαλλιέργεια κυρίως λαχανικών. Μεταξύ των καλλιεργούμενων εκτάσεων μπορούν να υπάρχουν μικρές περιοχές ("νησιά") προστασίας ειδών χλωρίδας και πανίδας. Γνωρίζοντας ότι στην περιοχή έχουν αρχίσει οι διαδικασίες του Κτηματολογίου, χρειάζεται ένα εύλογο χρονικό διάστημα να διευκρινιστούν οι διάφορες σχέσεις του ιδιοκτησιακού καθεστώτος. Εποπτικός Χάρτης https://drive.google.com/open?id=1iZjtEfs0RoA0VbibRg88g6NxKcOvRO0j&amp;usp=sharing</t>
    </r>
  </si>
  <si>
    <r>
      <rPr>
        <b/>
        <sz val="10"/>
        <color indexed="8"/>
        <rFont val="Calibri"/>
        <family val="2"/>
        <scheme val="minor"/>
      </rPr>
      <t>Χρηματοδοτική ενίσχυση για ζημιές σε αλιευτικά εργαλεία από θαλάσσια θηλαστικά</t>
    </r>
    <r>
      <rPr>
        <sz val="10"/>
        <color indexed="8"/>
        <rFont val="Calibri"/>
        <family val="2"/>
        <scheme val="minor"/>
      </rPr>
      <t xml:space="preserve">. Αφορά σε ετήσια ορισμένη χρηματοδοτική ενίσχυση ανά επαγγελματία αλιέα, ανεξαρτήτως ύψους βλάβης αλιευτικών εργαλείων. Μια ενδεικτική χρηματοδοτική ενίσχυση ανέρχεται σε 1.850€ ανά ψαρά ετησίως (MOFI,2009).  Κατά προτεραιότητα το μέτρο εφαρμόζεται σε αλιείς που έχουν δηλώσει βάση λιμάνια εντός των περιοχών ΕΖΔ και ΖΕΠ που υπόκειται σε περιοριστικές ρυθμίσεις αλιείας.  Περιοχές με σχετικά προστατευτέα είδη είναι οι ΕΖΔ GR1430004, GR1430001 και η ΖΕΠ GR1430009 στη θαλάσσια περιοχή των Σποράδων, εποπτείας του ΦΔ ΕΘΠΑΒΣ. Το μέτρο δεν καλύπτει το σύνολο του στόλου της περιφέρειας, ή άλλων περιφερειών που επίσης ασκούν δραστηριότητα στις συγκεκριμένες περιοχές. Με βάση τα επίσημα δεδομένα στόλου του Community Fishing Fleet Register για τις περιοχές Αλοννήσου, Σκοπέλου, Σκιάθου και Σκύρου υπολογίζονται περίπου 250 καΐκια με 200 παράκτιους  ψαράδες (Ιούνιος 2018). Το μέτρο κοστολογείται μέχρι τα 370.000€ σε ετήσια βάση. </t>
    </r>
  </si>
  <si>
    <r>
      <t xml:space="preserve">Αποτροπή της μείωσης του πληθυσμού </t>
    </r>
    <r>
      <rPr>
        <i/>
        <sz val="10"/>
        <color indexed="8"/>
        <rFont val="Calibri"/>
        <family val="2"/>
        <scheme val="minor"/>
      </rPr>
      <t xml:space="preserve">Monachus monachus </t>
    </r>
    <r>
      <rPr>
        <sz val="10"/>
        <color indexed="8"/>
        <rFont val="Calibri"/>
        <family val="2"/>
        <scheme val="minor"/>
      </rPr>
      <t>και κητωδών</t>
    </r>
    <r>
      <rPr>
        <i/>
        <sz val="10"/>
        <color indexed="8"/>
        <rFont val="Calibri"/>
        <family val="2"/>
        <scheme val="minor"/>
      </rPr>
      <t xml:space="preserve"> </t>
    </r>
    <r>
      <rPr>
        <sz val="10"/>
        <color indexed="8"/>
        <rFont val="Calibri"/>
        <family val="2"/>
        <scheme val="minor"/>
      </rPr>
      <t xml:space="preserve">από σκόπιμη θανάτωση και της μείωσης του εισοδήματος των παράκτιων ψαράδων </t>
    </r>
  </si>
  <si>
    <r>
      <t xml:space="preserve">Ο λαγόγυρος είναι ενδημικό είδος της ΝΑ Ευρώπης και με περιορισμένη εξάπλωση. Η Ελλάδα αποτελεί το νοτιότερο άκρο της εξάπλωσής του. Θεωρείται Τρωτό είδος σε Ευρωπαϊκό και εθνικό επίπεδο και είναι είδος προτεραιότητας στις σχετικές Ενωσιακές Οδηγίες. Από οικολογικής άποψης, ο λαγόγυρος είναι είδος κλειδί για τα Μεσογειακά ανοιχτά λιβαδικά οικοσυστήματα με οικολογικές επιπτώσεις στην βιοποικιλότητα τους, μιας και αποτελεί λεία πολλών  ημερόβιων αρπακτικών (π.χ. πουλιά, στικτοϊκτίδα),  και δρα ως "αρχιτέκτονας τοπίου" μέσω της δημιουργίας διαφορετικών ζωνών βλάστησης γύρω από αποικίες του, και την ανακατανομή και τον αερισμό χώματος από τα λαγούμια που σκάβει. Οι τρεις βασικοί υποπληθυσμοί του είδους (Δ. Μακεδονίας, Κ. Μακεδονίας, και Θράκης) φαίνεται να είναι απομονωμένοι, και σε επίπεδο τοπίου κατακερματισμένοι σε μικρές σε μέγεθος αποικίες με μικρή ή καθόλου επικοινωνία μεταξύ τους. Τα τελευταία χρόνια παρατηρείται πτωτική τάση στον πληθυσμό του είδους, ενώ υπάρχουν αναφορές για αρκετές αποικίες που έχουν χαθεί. Για να μπορέσει να αντιστραφεί αυτή η σταδιακή συρρίκνωση της εξάπλωσης του είδους, χρειάζεται αφενός η προστασία των εναπομεινάντων αποικιών, αφετέρου η δημιουργία αποικιών που  σε περιοχές "κλειδιά" που θα μπορούσαν να δράσουν ως "σκαλοπάτια" γενετικής επικοινωνίας μεταξύ υφιστάμενων αποικιών. Η δημιουργία νέων αποικιών λαγόγυρου έχει επιτύχει σε άλλες χώρες, υπό την προϋπόθεση ότι απελευθερώνεται ικανοποιητικός αριθμός ατόμων (15-20) για τουλάχιστον 3 χρόνια, και η νέα αποικία παρακολουθείται και προστατεύεται για την περίοδο αυτή. Δεδομένης της δυσκολίας εξασφάλισης τέτοιου αριθμού ζώων προς απελευθέρωση από τις ήδη μικρές σε μέγεθος αποικίες, προτείνουμε την δημιουργία ενός κέντρου εκτροφής λαγόγυρου το οποίο θα μπορεί να τροφοδοτεί άτομα προς απελευθέρωση. Το εκτροφείο αυτό θα πρέπει να διατηρεί τα ζώα σε φυσική κατάσταση (δηλ. σε εξωτερικό χώρο), ώστε να διατηρήσουν/αναπτύξουν την φυσική συμπεριφορά (π.χ. διαχείμαση, δημιουργία λαγουμιών, τροφοληψία, προστασία από θηρευτές) που απαιτείται για την επιβίωσή τους μετά την απελευθέρωση. Παράλληλα, το εκτροφείο θα έχει την δυνατότητα υποδοχής ζώων, σε συνθήκες καραντίνας, που χρήζουν μετακίνηση σε νέες περιοχές λόγω αναπόφευκτης καταστροφής του ενδιαιτήματός τους από την κατασκευή μεγάλων έργων (π.χ. αγωγοί, δρόμοι). Κατά την διάρκεια αυτής της πρώτης περιόδου (2021-2028), άτομα από το εκτροφείο θα χρησιμοποιηθούν για την δημιουργία δύο νέων αποικιών. Επιπλέον, θα αναπτυχθεί εκπαιδευτικό υλικό (βίντεο, παιδικό βιβλίο, εκπαιδευτικό υλικό για σχολεία) για την ενημέρωση του κοινού σε περιοχές εξάπλωσης του είδους, με στόχο την ενημέρωση για τους τρόπους συμβίωσης ανθρώπου και λαγόγυρου (ειδικά σε αγροτικές περιοχές με εντατικές καλλιέργειες). Η πρότασή μας είναι το μέτρο να είναι επαναλαμβανόμενο (με προσαρμοσμένο προϋπολογισμό - αφού θα έχουν γίνει οι βασικές υποδομές την πρώτη περίοδο), ώστε να δημιουργηθούν επιπλέον αποικίες σε βάθος χρόνου. //// /// </t>
    </r>
    <r>
      <rPr>
        <u/>
        <sz val="12"/>
        <color theme="1"/>
        <rFont val="Calibri"/>
        <family val="2"/>
        <scheme val="minor"/>
      </rPr>
      <t>Προϋπολογισμός</t>
    </r>
    <r>
      <rPr>
        <sz val="12"/>
        <color theme="1"/>
        <rFont val="Calibri"/>
        <family val="2"/>
        <scheme val="minor"/>
      </rPr>
      <t xml:space="preserve">: </t>
    </r>
    <r>
      <rPr>
        <b/>
        <sz val="12"/>
        <color theme="1"/>
        <rFont val="Calibri"/>
        <family val="2"/>
        <charset val="128"/>
        <scheme val="minor"/>
      </rPr>
      <t>€77.000</t>
    </r>
    <r>
      <rPr>
        <sz val="12"/>
        <color theme="1"/>
        <rFont val="Calibri"/>
        <family val="2"/>
        <scheme val="minor"/>
      </rPr>
      <t xml:space="preserve"> υλικά/εργατικά κατασκευής τριών περιφράξεων (συνολικά 3*160μ. περίφραξης - βάθους 2 μέτρων/ύψους 1.5 μ. + δίχτυ προστασίας για 3 στρέμματα -- €150/μ + εργατικά), </t>
    </r>
    <r>
      <rPr>
        <b/>
        <sz val="12"/>
        <color theme="1"/>
        <rFont val="Calibri"/>
        <family val="2"/>
        <charset val="128"/>
        <scheme val="minor"/>
      </rPr>
      <t xml:space="preserve">€56.000 </t>
    </r>
    <r>
      <rPr>
        <sz val="12"/>
        <color theme="1"/>
        <rFont val="Calibri"/>
        <family val="2"/>
        <scheme val="minor"/>
      </rPr>
      <t xml:space="preserve">υλικά/εργατικά κατασκευής δύο περιφράξεων στο εκτροφείο (συνολικά 2*200μ. περίφραξης - βάθους 2 μέτρων/ύψους 1.5 μ. - προσωρινής κατασκευής + δίχτυ προστασίας, σπορά περιοχών + προετοιμασία χώρου) για τις δύο νέες αποικίες, </t>
    </r>
    <r>
      <rPr>
        <b/>
        <sz val="12"/>
        <color theme="1"/>
        <rFont val="Calibri"/>
        <family val="2"/>
        <charset val="128"/>
        <scheme val="minor"/>
      </rPr>
      <t xml:space="preserve"> €32.000</t>
    </r>
    <r>
      <rPr>
        <sz val="12"/>
        <color theme="1"/>
        <rFont val="Calibri"/>
        <family val="2"/>
        <scheme val="minor"/>
      </rPr>
      <t xml:space="preserve"> εξοπλισμός εκτροφείου (κλωβοί καραντίνας, κλωβοί παγίδευσης ζώων, προσωρινοί κλωβοί απελευθέρωσης ζώων, γεωτρύπανο/τριβέλα (auger), χορτοκοπτικό, σκαπτικά εργαλεία, RFID tags + readers), </t>
    </r>
    <r>
      <rPr>
        <b/>
        <sz val="12"/>
        <color theme="1"/>
        <rFont val="Calibri"/>
        <family val="2"/>
        <charset val="128"/>
        <scheme val="minor"/>
      </rPr>
      <t xml:space="preserve">€21.000 </t>
    </r>
    <r>
      <rPr>
        <sz val="12"/>
        <color theme="1"/>
        <rFont val="Calibri"/>
        <family val="2"/>
        <scheme val="minor"/>
      </rPr>
      <t xml:space="preserve">κτηνιατρικά έξοδα (€3.000/έτος),  </t>
    </r>
    <r>
      <rPr>
        <b/>
        <sz val="12"/>
        <color theme="1"/>
        <rFont val="Calibri"/>
        <family val="2"/>
        <charset val="128"/>
        <scheme val="minor"/>
      </rPr>
      <t>€14.500</t>
    </r>
    <r>
      <rPr>
        <sz val="12"/>
        <color theme="1"/>
        <rFont val="Calibri"/>
        <family val="2"/>
        <scheme val="minor"/>
      </rPr>
      <t xml:space="preserve"> ξύλινα παρατηρητήρια (3) σε αποικίες και εκτροφείο για παρατήρηση ζώων/χρήση για εκπαιδευτικούς λόγους + σύστημα παρακολούθησης αποικιών (βίντεο), </t>
    </r>
    <r>
      <rPr>
        <b/>
        <sz val="12"/>
        <color theme="1"/>
        <rFont val="Calibri"/>
        <family val="2"/>
        <charset val="128"/>
        <scheme val="minor"/>
      </rPr>
      <t>€18.000</t>
    </r>
    <r>
      <rPr>
        <sz val="12"/>
        <color theme="1"/>
        <rFont val="Calibri"/>
        <family val="2"/>
        <scheme val="minor"/>
      </rPr>
      <t xml:space="preserve"> έξοδα φροντίδας/σίτισης των ζώων (καραντίνα + εκτροφείο/ υλικά καθαρισμού, σπορά τεχνητών αποικιών, σίτιση ζώων σε καραντίνα + θέρμανση), </t>
    </r>
    <r>
      <rPr>
        <b/>
        <sz val="12"/>
        <color theme="1"/>
        <rFont val="Calibri"/>
        <family val="2"/>
        <charset val="128"/>
        <scheme val="minor"/>
      </rPr>
      <t>€28.000</t>
    </r>
    <r>
      <rPr>
        <sz val="12"/>
        <color theme="1"/>
        <rFont val="Calibri"/>
        <family val="2"/>
        <scheme val="minor"/>
      </rPr>
      <t xml:space="preserve"> έξοδα γενετικής ανάλυσης γεννητόρων εκτροφείου και όλων των εισερχόμενων ζώων (€200/άτομο * 140 άτομα),</t>
    </r>
    <r>
      <rPr>
        <b/>
        <sz val="12"/>
        <color theme="1"/>
        <rFont val="Calibri"/>
        <family val="2"/>
        <charset val="128"/>
        <scheme val="minor"/>
      </rPr>
      <t xml:space="preserve"> €25.000</t>
    </r>
    <r>
      <rPr>
        <sz val="12"/>
        <color theme="1"/>
        <rFont val="Calibri"/>
        <family val="2"/>
        <scheme val="minor"/>
      </rPr>
      <t xml:space="preserve"> έξοδα για εκπαιδευτικό υλικό + διάχυση (δημιουργία 15λεπτου βίντεο και παιδικού εικονογραφημένου βιβλίου και εκτύπωση 1.000 αντιτύπων, εκπαιδευτικό υλικό για σχολεία + χρήση τους σε 30 κοινότητες, κονκάρδες, αυτοκόλλητα, πόστερ, μπλουζάκια (600), ταμπέλες, ιστοσελίδα έργου κτλ.), </t>
    </r>
    <r>
      <rPr>
        <b/>
        <sz val="12"/>
        <color theme="1"/>
        <rFont val="Calibri"/>
        <family val="2"/>
        <charset val="128"/>
        <scheme val="minor"/>
      </rPr>
      <t>€35.000</t>
    </r>
    <r>
      <rPr>
        <sz val="12"/>
        <color theme="1"/>
        <rFont val="Calibri"/>
        <family val="2"/>
        <scheme val="minor"/>
      </rPr>
      <t xml:space="preserve"> έξοδα μετακίνησης (εκτός έδρας) για προσωπικό εκτροφείου (7 χρόνια / διασύνδεση με αντίστοιχα προγράμματα στο εξωτερικό, παγίδευση γεννητόρων εκτροφείου, δημιουργία και παρακολούθηση αποικιών κτλ.),  </t>
    </r>
    <r>
      <rPr>
        <b/>
        <sz val="12"/>
        <color theme="1"/>
        <rFont val="Calibri"/>
        <family val="2"/>
        <charset val="128"/>
        <scheme val="minor"/>
      </rPr>
      <t xml:space="preserve">€156.000 </t>
    </r>
    <r>
      <rPr>
        <sz val="12"/>
        <color theme="1"/>
        <rFont val="Calibri"/>
        <family val="2"/>
        <scheme val="minor"/>
      </rPr>
      <t xml:space="preserve">μισθός ολικής απασχόλησης προσωπικού υπεύθυνου για παγίδευση γεννητόρων, συντήρηση εκτροφείου, σχεδιασμό και δημιουργία νέων αποικιών, διάχυση εκπαιδευτικού υλικού (1 άτομο ΠΕ - 6.5 χρόνια * 2,000/μήνα), </t>
    </r>
    <r>
      <rPr>
        <b/>
        <sz val="12"/>
        <color theme="1"/>
        <rFont val="Calibri"/>
        <family val="2"/>
        <charset val="128"/>
        <scheme val="minor"/>
      </rPr>
      <t>€53.500</t>
    </r>
    <r>
      <rPr>
        <sz val="12"/>
        <color theme="1"/>
        <rFont val="Calibri"/>
        <family val="2"/>
        <scheme val="minor"/>
      </rPr>
      <t xml:space="preserve"> απολαβές επιστημονικού υπευθύνου (15%), ειδικού λειβαδοπόνου(10%), τεχνικού υποστήριξης ιστοσελίδας/συστήματος παρακολούθησης αποικιών (2.5%), </t>
    </r>
    <r>
      <rPr>
        <b/>
        <sz val="12"/>
        <color theme="1"/>
        <rFont val="Calibri"/>
        <family val="2"/>
        <charset val="128"/>
        <scheme val="minor"/>
      </rPr>
      <t>+15%</t>
    </r>
    <r>
      <rPr>
        <sz val="12"/>
        <color theme="1"/>
        <rFont val="Calibri"/>
        <family val="2"/>
        <scheme val="minor"/>
      </rPr>
      <t xml:space="preserve"> overheads φορέα υποδοχής και υλοποίησης δράσης</t>
    </r>
  </si>
  <si>
    <r>
      <t xml:space="preserve">1. </t>
    </r>
    <r>
      <rPr>
        <b/>
        <sz val="12"/>
        <color theme="1"/>
        <rFont val="Calibri"/>
        <family val="2"/>
        <charset val="128"/>
        <scheme val="minor"/>
      </rPr>
      <t xml:space="preserve">Γιουλάτος, Δ. (2009). </t>
    </r>
    <r>
      <rPr>
        <i/>
        <sz val="12"/>
        <color theme="1"/>
        <rFont val="Calibri"/>
        <family val="2"/>
        <charset val="161"/>
        <scheme val="minor"/>
      </rPr>
      <t>Spermophilus citellus</t>
    </r>
    <r>
      <rPr>
        <sz val="12"/>
        <color theme="1"/>
        <rFont val="Calibri"/>
        <family val="2"/>
        <scheme val="minor"/>
      </rPr>
      <t xml:space="preserve"> (Linnaeus,1766). Στο: Λεγάκης, Α., &amp; Μαραγκού, Π. (επιμέλεια έκδοσης). Το Κόκκινο Βιβλίο των Απειλούμενων Ζώων της Ελλάδας. Ελληνική Ζωολογική Εταιρεία, Αθήνα, σελ. 528. 2. </t>
    </r>
    <r>
      <rPr>
        <b/>
        <sz val="12"/>
        <color theme="1"/>
        <rFont val="Calibri"/>
        <family val="2"/>
        <charset val="128"/>
        <scheme val="minor"/>
      </rPr>
      <t xml:space="preserve">Janàk, M., Marhoul, P., Matějů, J. (2013). </t>
    </r>
    <r>
      <rPr>
        <sz val="12"/>
        <color theme="1"/>
        <rFont val="Calibri"/>
        <family val="2"/>
        <scheme val="minor"/>
      </rPr>
      <t xml:space="preserve">Action Plan for the Conservation of the European Ground Squirrel Spermophilus citellus in the European Union. European Commission. 3. </t>
    </r>
    <r>
      <rPr>
        <b/>
        <sz val="12"/>
        <color theme="1"/>
        <rFont val="Calibri"/>
        <family val="2"/>
        <charset val="128"/>
        <scheme val="minor"/>
      </rPr>
      <t>Diakou, A., Kapantaidakis, E., &amp; Youlatos, D. (2015).</t>
    </r>
    <r>
      <rPr>
        <sz val="12"/>
        <color theme="1"/>
        <rFont val="Calibri"/>
        <family val="2"/>
        <scheme val="minor"/>
      </rPr>
      <t xml:space="preserve"> Endoparasites of the European ground squirrel (</t>
    </r>
    <r>
      <rPr>
        <i/>
        <sz val="12"/>
        <color theme="1"/>
        <rFont val="Calibri"/>
        <family val="2"/>
        <charset val="161"/>
        <scheme val="minor"/>
      </rPr>
      <t>Spermophilus citellus</t>
    </r>
    <r>
      <rPr>
        <sz val="12"/>
        <color theme="1"/>
        <rFont val="Calibri"/>
        <family val="2"/>
        <scheme val="minor"/>
      </rPr>
      <t xml:space="preserve">) (Rodentia: Sciuridae) in central Macedonia, Greece. Journal of Natural History, 49:359–370. 4. </t>
    </r>
    <r>
      <rPr>
        <b/>
        <sz val="12"/>
        <color theme="1"/>
        <rFont val="Calibri"/>
        <family val="2"/>
        <charset val="128"/>
        <scheme val="minor"/>
      </rPr>
      <t xml:space="preserve">Μπούτσης, Γ. (2002). </t>
    </r>
    <r>
      <rPr>
        <sz val="12"/>
        <color theme="1"/>
        <rFont val="Calibri"/>
        <family val="2"/>
        <scheme val="minor"/>
      </rPr>
      <t>Πληθυσμιακή κατάσταση και συμπεριφορά του λαγόγυρου (</t>
    </r>
    <r>
      <rPr>
        <i/>
        <sz val="12"/>
        <color theme="1"/>
        <rFont val="Calibri"/>
        <family val="2"/>
        <charset val="161"/>
        <scheme val="minor"/>
      </rPr>
      <t>Spermophilus citellus</t>
    </r>
    <r>
      <rPr>
        <sz val="12"/>
        <color theme="1"/>
        <rFont val="Calibri"/>
        <family val="2"/>
        <scheme val="minor"/>
      </rPr>
      <t xml:space="preserve">) σε καλλιεργούμενο αγρό στη Βόρεια Ελλάδα. Μεταπτυχιακή Διπλωματική Εργασία, Τμήμα Βιολογίας, Α.Π.Θ., Θεσσαλονίκη. 5. </t>
    </r>
    <r>
      <rPr>
        <b/>
        <sz val="12"/>
        <color theme="1"/>
        <rFont val="Calibri"/>
        <family val="2"/>
        <charset val="128"/>
        <scheme val="minor"/>
      </rPr>
      <t xml:space="preserve">Πρόγραμμα Εποπτείας και Αξιολόγησης της Κατάστασης Διατήρησης Ειδών και Τύπων Οικοτόπων της Ελλάδας (2015). </t>
    </r>
    <r>
      <rPr>
        <sz val="12"/>
        <color theme="1"/>
        <rFont val="Calibri"/>
        <family val="2"/>
        <scheme val="minor"/>
      </rPr>
      <t xml:space="preserve">6. </t>
    </r>
    <r>
      <rPr>
        <b/>
        <sz val="12"/>
        <color theme="1"/>
        <rFont val="Calibri"/>
        <family val="2"/>
        <charset val="128"/>
        <scheme val="minor"/>
      </rPr>
      <t xml:space="preserve">Slimen, B. H., Gedeon, C. I., Hoffmann, I. E., &amp; Suchentrunk, F. (2012). </t>
    </r>
    <r>
      <rPr>
        <sz val="12"/>
        <color theme="1"/>
        <rFont val="Calibri"/>
        <family val="2"/>
        <scheme val="minor"/>
      </rPr>
      <t xml:space="preserve">Dwindling genetic diversity in European ground squirrels?. Mammalian Biology - Zeitschrift Für Säugetierkunde, 77: 13–21. 7. </t>
    </r>
    <r>
      <rPr>
        <b/>
        <sz val="12"/>
        <color theme="1"/>
        <rFont val="Calibri"/>
        <family val="2"/>
        <charset val="128"/>
        <scheme val="minor"/>
      </rPr>
      <t>Gedeon, C. I., Boross, G., Németh, A., &amp; Altbäcker, V. (2012).</t>
    </r>
    <r>
      <rPr>
        <sz val="12"/>
        <color theme="1"/>
        <rFont val="Calibri"/>
        <family val="2"/>
        <scheme val="minor"/>
      </rPr>
      <t xml:space="preserve"> Release site manipulation to favour European ground squirrel </t>
    </r>
    <r>
      <rPr>
        <i/>
        <sz val="12"/>
        <color theme="1"/>
        <rFont val="Calibri"/>
        <family val="2"/>
        <charset val="161"/>
        <scheme val="minor"/>
      </rPr>
      <t>Spermophilus citellus</t>
    </r>
    <r>
      <rPr>
        <sz val="12"/>
        <color theme="1"/>
        <rFont val="Calibri"/>
        <family val="2"/>
        <scheme val="minor"/>
      </rPr>
      <t xml:space="preserve"> translocations: translocation and habitat manipulation. Wildlife Biology, 18:97–104. 8. </t>
    </r>
    <r>
      <rPr>
        <b/>
        <sz val="12"/>
        <color theme="1"/>
        <rFont val="Calibri"/>
        <family val="2"/>
        <charset val="128"/>
        <scheme val="minor"/>
      </rPr>
      <t>Matějů, J., Říčanová, Š., Poláková, S., Ambros, M., Kala, B., Matějů, K., &amp; Kratochvíl, L. (2012).</t>
    </r>
    <r>
      <rPr>
        <sz val="12"/>
        <color theme="1"/>
        <rFont val="Calibri"/>
        <family val="2"/>
        <scheme val="minor"/>
      </rPr>
      <t xml:space="preserve"> Method of releasing and number of animals are determinants for the success of European ground squirrel (</t>
    </r>
    <r>
      <rPr>
        <i/>
        <sz val="12"/>
        <color theme="1"/>
        <rFont val="Calibri"/>
        <family val="2"/>
        <charset val="161"/>
        <scheme val="minor"/>
      </rPr>
      <t>Spermophilus citellus</t>
    </r>
    <r>
      <rPr>
        <sz val="12"/>
        <color theme="1"/>
        <rFont val="Calibri"/>
        <family val="2"/>
        <scheme val="minor"/>
      </rPr>
      <t xml:space="preserve">) reintroductions. European Journal of Wildlife Research, 58:473–482. 9. </t>
    </r>
    <r>
      <rPr>
        <b/>
        <sz val="12"/>
        <color theme="1"/>
        <rFont val="Calibri"/>
        <family val="2"/>
        <charset val="128"/>
        <scheme val="minor"/>
      </rPr>
      <t>Matějů, J., Říčanová, Š., Ambros, M., Kala, B., Hapl, E., &amp; Matějů, K. (2010)</t>
    </r>
    <r>
      <rPr>
        <sz val="12"/>
        <color theme="1"/>
        <rFont val="Calibri"/>
        <family val="2"/>
        <scheme val="minor"/>
      </rPr>
      <t>. Reintroductions of the European Ground Squirrel (</t>
    </r>
    <r>
      <rPr>
        <i/>
        <sz val="12"/>
        <color theme="1"/>
        <rFont val="Calibri"/>
        <family val="2"/>
        <charset val="161"/>
        <scheme val="minor"/>
      </rPr>
      <t>Spermophilus citellus</t>
    </r>
    <r>
      <rPr>
        <sz val="12"/>
        <color theme="1"/>
        <rFont val="Calibri"/>
        <family val="2"/>
        <scheme val="minor"/>
      </rPr>
      <t xml:space="preserve">) in Central Europe (Rodentia: Sciuridae). Lynx, n.s.(Praha), 41:175-191. 10. </t>
    </r>
    <r>
      <rPr>
        <b/>
        <sz val="12"/>
        <color theme="1"/>
        <rFont val="Calibri"/>
        <family val="2"/>
        <charset val="128"/>
        <scheme val="minor"/>
      </rPr>
      <t>Hapl, E., Ambros, M., Olekšák, M. &amp; Adamekm M. (2006).</t>
    </r>
    <r>
      <rPr>
        <sz val="12"/>
        <color theme="1"/>
        <rFont val="Calibri"/>
        <family val="2"/>
        <scheme val="minor"/>
      </rPr>
      <t xml:space="preserve"> Suslik (</t>
    </r>
    <r>
      <rPr>
        <i/>
        <sz val="12"/>
        <color theme="1"/>
        <rFont val="Calibri"/>
        <family val="2"/>
        <charset val="161"/>
        <scheme val="minor"/>
      </rPr>
      <t>Spermophilus citellus</t>
    </r>
    <r>
      <rPr>
        <sz val="12"/>
        <color theme="1"/>
        <rFont val="Calibri"/>
        <family val="2"/>
        <scheme val="minor"/>
      </rPr>
      <t>) reintroduction in Slovakia. Guidelines. State Nature Conservancy of the Slovak Republic, Banská Bystrica, 28 pp.</t>
    </r>
  </si>
  <si>
    <r>
      <t>1.</t>
    </r>
    <r>
      <rPr>
        <sz val="12"/>
        <color theme="1"/>
        <rFont val="Calibri"/>
        <family val="2"/>
        <scheme val="minor"/>
      </rPr>
      <t xml:space="preserve"> </t>
    </r>
    <r>
      <rPr>
        <b/>
        <sz val="12"/>
        <color theme="1"/>
        <rFont val="Calibri"/>
        <family val="2"/>
        <charset val="128"/>
        <scheme val="minor"/>
      </rPr>
      <t>Λεγάκις Α. και Π. Μαραγκού. 2009.</t>
    </r>
    <r>
      <rPr>
        <sz val="12"/>
        <color theme="1"/>
        <rFont val="Calibri"/>
        <family val="2"/>
        <scheme val="minor"/>
      </rPr>
      <t xml:space="preserve"> Το Κόκκινο Βιβλίο των Απειλούμενων Ζώων της Ελλάδας. Ελληνική Ζωολογική Εταιρεία. Αθήνα.</t>
    </r>
    <r>
      <rPr>
        <b/>
        <sz val="12"/>
        <color theme="1"/>
        <rFont val="Calibri"/>
        <family val="2"/>
        <charset val="128"/>
        <scheme val="minor"/>
      </rPr>
      <t xml:space="preserve"> 2. Καζαντζίδης Σ., Ναζηρίδης Θ., Βαρελτζίδου Σ., Κατράνα Ε., Πατετσίνη Ε., Κομηνός Θ., Μπούκας Ν., Συντιχάκη Ε., Γαλανάκη Α., Πορτόλου Δ. 2018.</t>
    </r>
    <r>
      <rPr>
        <sz val="12"/>
        <color theme="1"/>
        <rFont val="Calibri"/>
        <family val="2"/>
        <scheme val="minor"/>
      </rPr>
      <t xml:space="preserve">  Η ΟΙΚΟΓΕΝΕΙΑ THRESKIORNITHIDAE (AVES) ΣΤΗΝ ΕΛΛΑΔΑ, 1960-2018.  Πρακτικά Πανελληνίου Συνεδρίου Ελληνικής Οικολογικής Εταιρείας, Ηράκλειο, Κρήτη 4-7 Οκτωβρίου 2018. σελ. 58.</t>
    </r>
  </si>
  <si>
    <r>
      <t xml:space="preserve">Διερεύνηση των επιπτώσεων του Κορμοράνου (Phalacrocorac carbo) στα αλιεύματα σε προστατευόμενες περιοχές της βόρειας και δυτικής Ελλάδας </t>
    </r>
    <r>
      <rPr>
        <sz val="12"/>
        <color theme="1"/>
        <rFont val="Calibri"/>
        <family val="2"/>
        <scheme val="minor"/>
      </rPr>
      <t>και πειραματική εφαρμογή μεθόδων περιορισμού των απωλειών</t>
    </r>
  </si>
  <si>
    <r>
      <rPr>
        <b/>
        <sz val="10"/>
        <color rgb="FF000000"/>
        <rFont val="Calibri"/>
        <family val="2"/>
        <scheme val="minor"/>
      </rPr>
      <t>1. Καζαντζίδης Σ. και Θ. Ναζηρίδης 2003</t>
    </r>
    <r>
      <rPr>
        <sz val="10"/>
        <color rgb="FF000000"/>
        <rFont val="Calibri"/>
        <family val="2"/>
        <charset val="161"/>
        <scheme val="minor"/>
      </rPr>
      <t xml:space="preserve">. Η επίδραση του Κορμοράνου </t>
    </r>
    <r>
      <rPr>
        <i/>
        <sz val="10"/>
        <color rgb="FF000000"/>
        <rFont val="Calibri"/>
        <family val="2"/>
        <scheme val="minor"/>
      </rPr>
      <t xml:space="preserve">Phalacrocorax carbo sinensis </t>
    </r>
    <r>
      <rPr>
        <sz val="10"/>
        <color rgb="FF000000"/>
        <rFont val="Calibri"/>
        <family val="2"/>
        <charset val="161"/>
        <scheme val="minor"/>
      </rPr>
      <t xml:space="preserve">(Linnaeus, 1758) στην αλιεία στη λίμνη Κερκίνη. Πρακτικά του 11ου Πανελλήνιου Ιχθυολογικού Συνεδρίου, Πρέβεζα, σελ. 235-238. </t>
    </r>
    <r>
      <rPr>
        <b/>
        <sz val="10"/>
        <color rgb="FF000000"/>
        <rFont val="Calibri"/>
        <family val="2"/>
        <scheme val="minor"/>
      </rPr>
      <t xml:space="preserve">2. Carss D.N. (editor) 2002. </t>
    </r>
    <r>
      <rPr>
        <sz val="10"/>
        <color rgb="FF000000"/>
        <rFont val="Calibri"/>
        <family val="2"/>
        <charset val="161"/>
        <scheme val="minor"/>
      </rPr>
      <t xml:space="preserve">Reducing the conflict between Cormorants and fisheries on a pan-European scale REDCAFE.Final Report. European Commission DG XIV Directorate-General for Fisheries pp 169.
3. </t>
    </r>
    <r>
      <rPr>
        <b/>
        <sz val="10"/>
        <color rgb="FF000000"/>
        <rFont val="Calibri"/>
        <family val="2"/>
        <scheme val="minor"/>
      </rPr>
      <t xml:space="preserve">Cornelisse K.J. and K.D. Christensen 1993. </t>
    </r>
    <r>
      <rPr>
        <sz val="10"/>
        <color rgb="FF000000"/>
        <rFont val="Calibri"/>
        <family val="2"/>
        <charset val="161"/>
        <scheme val="minor"/>
      </rPr>
      <t xml:space="preserve">Investigation of a cover net to reduce southern cormorant (Phalacrocorax carbo sinensis) fisheries depredation in a pound net. ICES J. Mar. Sci. 50: 279-284.
4. </t>
    </r>
    <r>
      <rPr>
        <b/>
        <sz val="10"/>
        <color rgb="FF000000"/>
        <rFont val="Calibri"/>
        <family val="2"/>
        <scheme val="minor"/>
      </rPr>
      <t xml:space="preserve">Λιόρδος Β., Δ. Παπανδρόπουλος, Σ. Ζόγκαρης, Χ. Αλιβιζάτος, Ε. Βρεττού, Θ. Αράπης και Β. Γκουτνερ 2002. </t>
    </r>
    <r>
      <rPr>
        <sz val="10"/>
        <color rgb="FF000000"/>
        <rFont val="Calibri"/>
        <family val="2"/>
        <charset val="161"/>
        <scheme val="minor"/>
      </rPr>
      <t xml:space="preserve">«Ο Κορμοράνος (Phalacrocorax carbo) στον Αμβρακικό, έρευνα του προβλήματος σύγκρουσης ψαροφάγων πουλιών και ψαράδων. Πρόγραμμα Life-Φύση «Conservation management of Amvrakikos wetland» LIFE 99 NAT/GR/006475, GR2110001.
5. </t>
    </r>
    <r>
      <rPr>
        <b/>
        <sz val="10"/>
        <color rgb="FF000000"/>
        <rFont val="Calibri"/>
        <family val="2"/>
        <scheme val="minor"/>
      </rPr>
      <t>Λιόρδος Β. 2004.</t>
    </r>
    <r>
      <rPr>
        <sz val="10"/>
        <color rgb="FF000000"/>
        <rFont val="Calibri"/>
        <family val="2"/>
        <charset val="161"/>
        <scheme val="minor"/>
      </rPr>
      <t xml:space="preserve"> «Βιολογία και οικολογία πληθυσμών του Κορμοράνου (Phalacrocorax carbo L. 1758) που φωλιάζουν και διαχειμάζουν σε ελληνικούς υγροτόπους». Διδακτορική διατριβή. Αριστοτέλειο Πανεπιστήμιο Θεσσαλονίκης, Σχολή Θετικών Επιστημών, Τμήμα Βιολογίας, Τομέας Ζωολογίας, σελ 308. </t>
    </r>
    <r>
      <rPr>
        <b/>
        <sz val="10"/>
        <color rgb="FF000000"/>
        <rFont val="Calibri"/>
        <family val="2"/>
        <scheme val="minor"/>
      </rPr>
      <t xml:space="preserve"> 6. Panagiotopoulou, Μ., S. Kazantzidis, E. Koutrakis, 2011.</t>
    </r>
    <r>
      <rPr>
        <sz val="10"/>
        <color rgb="FF000000"/>
        <rFont val="Calibri"/>
        <family val="2"/>
        <charset val="161"/>
        <scheme val="minor"/>
      </rPr>
      <t xml:space="preserve"> Cormorants – fisheries conflict: the case of Porto Lagos lagoon, NE Greece . Παρουσίαση στο 8th International Conference on Cormorants &amp; 5th Meeting of Wetlands International Cormorant Research Group . Coordinators: International Cormorant Research Group, Mennobart van Eerden, Stef van Rijn and Rosemarie Parz-Gollner. 24 - 27 November 2011. Medemblik, The Netherlands.
</t>
    </r>
  </si>
  <si>
    <r>
      <t xml:space="preserve">• Breitenmoser U., Angst C., Landary J.-M., Breitenmoser-W. C., Linnell J.D.C. &amp; Weber J.-M. (2005). Non-lethal techniques for reducing depredation. In: People and Wildlife, Conflict Or Co-existence? (eds. Woodroffe R, Thirgood S &amp; Rabinowitz A). Cambridge University Press Cambridge, pp. 49–61.
• Giannakopoulos A., Iliopoulos Y., Petridou M., Mertzanis Y., Psaralexi M. &amp; al. e. (2017). Livestock Guarding Dogs in Greece: Practical conservation measures to minimize human-carnivore conflicts. Carnivore Damage Prevention News, 23-33.
• Miller J.R.B., Stoner K.J., Cejtin M.R., Meyer T.K., Middleton A.D. &amp; Schmitz O.J. (2016). Effectiveness of contemporary techniques for reducing livestock depredations by large carnivores. Wildlife Society Bulletin, 40, 806-815.
• Reinhardt I., Rauer G., Kluth G., Kaczensky P., Knauer F. &amp; Wotschikowsky U. (2012). Livestock protection methods applicable for Germany–a Country newly recolonized by wolves. Hystrix, the Italian Journal of Mammalogy, 23, 62-72.
• Stone S.A., Breck S.W., Timberlake J., Haswell P.M., Najera F., Bean B.S. &amp; Thornhill D.J. (2017). Adaptive use of nonlethal strategies for minimizing wolf–sheep conflict in Idaho. Journal of Mammalogy, 98, 33-44.
</t>
    </r>
    <r>
      <rPr>
        <sz val="12"/>
        <color theme="1"/>
        <rFont val="Calibri"/>
        <family val="2"/>
        <scheme val="minor"/>
      </rPr>
      <t xml:space="preserve">• Ηλιόπουλος Γιώργος, 2018. Η κατάσταση διατήρησης του λύκου στην Ελλάδα, ζητήματα σύγκρουσης και τρόποι αντιμετώπισης (Τεχνική αναφορά), σ.78. Καλλιστώ Π.Ο
</t>
    </r>
  </si>
  <si>
    <r>
      <t>Τσατσιάδης Ε (2011) Ο ρόλος των φυτοφρακτών στα παραδοσιακά αγροδασικά συστήματα. Μεταπτυχιακή διατριβή. Α.Π.Θ., Σχολή Δασολογίας και Φυσικού Περιβάλλοντος, Τομέας Λιβαδοπονίας, Άγριας Πανίδας και Ιχθυοπονίας, --- Baudry, J. and F. Burel. 1984. “Remembrement”: landscape consolidation in France. Landscape Plann., 11: 235–241. --- Gelling, Μ., D.W. Macdonald and F. Mathews. 2007. Are hedgerows the route to increased farmland small mammal density? Use of hedgerows in British pastoral habitats. Landscape Ecology, 22: 1019–1032. ---- Herzog, F. 2000. The importance of perennial trees for the balance of northern Europeanagricultural landscapes. Unasylva 200, 51: 42–48. ---- Orrock J.L., B.J. Danielson and R.J. Brinkerhoff. 2004. Rodent foraging is affected byindirect, but not by direct, cues of predation risk. Behav. Ecol., 15(3): 433–437. --- Wehling, S. and M. Dierkmann. 2008. Hedgerows as an environment for forest plants: acomparative study of five species. Plant Ecology, 204 (1): 11–20. --- Wehling, S. and M. Dierkmann. 2010. Prediction of changes in the occurrence of forestherbs in hedgerow networks along a climate gradient in north-western Europe. Biodiversity and Conservation, 19 (9): 2537–2552. --- Σφουγγάρης, Α. και Θ. Τσιλιγιάννης. 2006. Συγκριτική µελέτη της ̟ποικιλότητας ειδών και αφθονίας της ορνιθο̟πανίδας λιβαδικών και αγροτικών οικοσυστηµάτων της ̟περιοχής Ελασσόνας. Λιβάδια των ̟πεδινών και ηµιορεινών ̟περιοχών: µοχλός ανά̟τυξης τηςυ̟παίθρου (Π.∆. Πλατής, Α.Ι. Σφουγγάρης, Θ.Γ. Πα̟παχρήστου και Α.Ι. Τσιόντσης,εκδότες), σ. 29–37. Πρακτικά 4ου Πανελλήνιου Λιβαδο̟πονικού Συνεδρίου. Βόλος, 10–12 Νοεµβρίου 2004. Ελληνική Λιβαδο̟πονική Εταιρεία. ∆ηµ. Νο. 12. --- Demers PA, Boffetta P, Kogevinas M, Blair A, Miller BA, Robinson CF, Roscoe RJ, Winter PD, Colin D, Matos E (1995) </t>
    </r>
    <r>
      <rPr>
        <i/>
        <sz val="12"/>
        <color rgb="FF222222"/>
        <rFont val="Calibri"/>
        <family val="2"/>
        <scheme val="minor"/>
      </rPr>
      <t>Pooled reanalysis of cancer mortality among 5 cohorts of workers in wood-related industries</t>
    </r>
    <r>
      <rPr>
        <sz val="12"/>
        <color rgb="FF222222"/>
        <rFont val="Calibri"/>
        <family val="2"/>
        <charset val="161"/>
        <scheme val="minor"/>
      </rPr>
      <t>. Scand J Work Env Health 21: 179–190</t>
    </r>
  </si>
  <si>
    <r>
      <t xml:space="preserve">Η δράση περιλαμβάνει μέτρα επαναεισαγωγής και μείωσης της ι κατακερματισμένης εξάπλωσης του λαγόγυρου (Spermophilus citellus): α) δημιουργία και λειτουργία  μίας αποικίας εκτροφής λαγόγυρων (xωριτικότητας 150 ζώων) η οποία θα τροφοδοτεί άτομα για την δημιουργία (αρχικά) δύο νέων αποικιών σε περιοχές με ιστορική παρουσία του είδους, και θα λειτουργεί παράλληλα και σαν δομή καραντίνας για ζώα που χρήζουν μετακίνηση λόγω π.χ. κατασκευής δρόμων (χωριτικότητα 50 ζώων), β) δημιουργία δύο νέων αποικιών (περιφραγμένες για 3 χρόνια), και γ) ανάπτυξη ενημερωτικού υλικού (βίντεο, παιδικό βιβλίο, εκπαιδευτικό υλικό) για ευαισθητοποίηση του κοινού για τους τρόπους συνύπαρξεις ανθρώπου και λαγόγυρου σε αγροτικές περιοχές (εντός και εκτός περιοχών Natura 2000).
Ο λαγόγυρος είναι ενδημικό είδος της ΝΑ Ευρώπης και με περιορισμένη εξάπλωση. Η Ελλάδα αποτελεί το νοτιότερο άκρο της εξάπλωσής του. Θεωρείται Τρωτό είδος σε Ευρωπαϊκό και εθνικό επίπεδο και είναι είδος προτεραιότητας στις σχετικές Ενωσιακές Οδηγίες. Από οικολογικής άποψης, ο λαγόγυρος είναι είδος κλειδί για τα Μεσογειακά ανοιχτά λιβαδικά οικοσυστήματα με οικολογικές επιπτώσεις στην βιοποικιλότητα τους, μιας και αποτελεί λεία πολλών  ημερόβιων αρπακτικών (π.χ. πουλιά, στικτοϊκτίδα),  και δρα ως "αρχιτέκτονας τοπίου" μέσω της δημιουργίας διαφορετικών ζωνών βλάστησης γύρω από αποικίες του, και την ανακατανομή και τον αερισμό χώματος από τα λαγούμια που σκάβει. Οι τρεις βασικοί υποπληθυσμοί του είδους (Δ. Μακεδονίας, Κ. Μακεδονίας, και Θράκης) φαίνεται να είναι απομονωμένοι, και σε επίπεδο τοπίου κατακερματισμένοι σε μικρές σε μέγεθος αποικίες με μικρή ή καθόλου επικοινωνία μεταξύ τους. Τα τελευταία χρόνια παρατηρείται πτωτική τάση στον πληθυσμό του είδους, ενώ υπάρχουν αναφορές για αρκετές αποικίες που έχουν χαθεί. Για να μπορέσει να αντιστραφεί αυτή η σταδιακή συρρίκνωση της εξάπλωσης του είδους, χρειάζεται αφενός η προστασία των εναπομεινάντων αποικιών, αφετέρου η δημιουργία αποικιών που  σε περιοχές "κλειδιά" που θα μπορούσαν να δράσουν ως "σκαλοπάτια" γενετικής επικοινωνίας μεταξύ υφιστάμενων αποικιών. Η δημιουργία νέων αποικιών λαγόγυρου έχει επιτύχει σε άλλες χώρες, υπό την προϋπόθεση ότι απελευθερώνεται ικανοποιητικός αριθμός ατόμων (15-20) για τουλάχιστον 3 χρόνια, και η νέα αποικία παρακολουθείται και προστατεύεται για την περίοδο αυτή. Δεδομένης της δυσκολίας εξασφάλισης τέτοιου αριθμού ζώων προς απελευθέρωση από τις ήδη μικρές σε μέγεθος αποικίες, προτείνουμε την δημιουργία ενός κέντρου εκτροφής λαγόγυρου το οποίο θα μπορεί να τροφοδοτεί άτομα προς απελευθέρωση. Το εκτροφείο αυτό θα πρέπει να διατηρεί τα ζώα σε φυσική κατάσταση (δηλ. σε εξωτερικό χώρο), ώστε να διατηρήσουν/αναπτύξουν την φυσική συμπεριφορά (π.χ. διαχείμαση, δημιουργία λαγουμιών, τροφοληψία, προστασία από θηρευτές) που απαιτείται για την επιβίωσή τους μετά την απελευθέρωση. Παράλληλα, το εκτροφείο θα έχει την δυνατότητα υποδοχής ζώων, σε συνθήκες καραντίνας, που χρήζουν μετακίνηση σε νέες περιοχές λόγω αναπόφευκτης καταστροφής του ενδιαιτήματός τους από την κατασκευή μεγάλων έργων (π.χ. αγωγοί, δρόμοι). Κατά την διάρκεια αυτής της πρώτης περιόδου (2021-2028), άτομα από το εκτροφείο θα χρησιμοποιηθούν για την δημιουργία δύο νέων αποικιών. Επιπλέον, θα αναπτυχθεί εκπαιδευτικό υλικό (βίντεο, παιδικό βιβλίο, εκπαιδευτικό υλικό για σχολεία) για την ενημέρωση του κοινού σε περιοχές εξάπλωσης του είδους, με στόχο την ενημέρωση για τους τρόπους συμβίωσης ανθρώπου και λαγόγυρου (ειδικά σε αγροτικές περιοχές με εντατικές καλλιέργειες). Η πρότασή μας είναι το μέτρο να είναι επαναλαμβανόμενο (με προσαρμοσμένο προϋπολογισμό - αφού θα έχουν γίνει οι βασικές υποδομές την πρώτη περίοδο), ώστε να δημιουργηθούν επιπλέον αποικίες σε βάθος χρόνου. 
</t>
    </r>
    <r>
      <rPr>
        <u/>
        <sz val="12"/>
        <color theme="1"/>
        <rFont val="Calibri"/>
        <family val="2"/>
        <scheme val="minor"/>
      </rPr>
      <t>Προϋπολογισμός</t>
    </r>
    <r>
      <rPr>
        <sz val="12"/>
        <color theme="1"/>
        <rFont val="Calibri"/>
        <family val="2"/>
        <scheme val="minor"/>
      </rPr>
      <t xml:space="preserve">: </t>
    </r>
    <r>
      <rPr>
        <b/>
        <sz val="12"/>
        <color theme="1"/>
        <rFont val="Calibri"/>
        <family val="2"/>
        <charset val="128"/>
        <scheme val="minor"/>
      </rPr>
      <t>€77.000</t>
    </r>
    <r>
      <rPr>
        <sz val="12"/>
        <color theme="1"/>
        <rFont val="Calibri"/>
        <family val="2"/>
        <scheme val="minor"/>
      </rPr>
      <t xml:space="preserve"> υλικά/εργατικά κατασκευής τριών περιφράξεων (συνολικά 3*160μ. περίφραξης - βάθους 2 μέτρων/ύψους 1.5 μ. + δίχτυ προστασίας για 3 στρέμματα -- €150/μ + εργατικά), </t>
    </r>
    <r>
      <rPr>
        <b/>
        <sz val="12"/>
        <color theme="1"/>
        <rFont val="Calibri"/>
        <family val="2"/>
        <charset val="128"/>
        <scheme val="minor"/>
      </rPr>
      <t xml:space="preserve">€56.000 </t>
    </r>
    <r>
      <rPr>
        <sz val="12"/>
        <color theme="1"/>
        <rFont val="Calibri"/>
        <family val="2"/>
        <scheme val="minor"/>
      </rPr>
      <t xml:space="preserve">υλικά/εργατικά κατασκευής δύο περιφράξεων στο εκτροφείο (συνολικά 2*200μ. περίφραξης - βάθους 2 μέτρων/ύψους 1.5 μ. - προσωρινής κατασκευής + δίχτυ προστασίας, σπορά περιοχών + προετοιμασία χώρου) για τις δύο νέες αποικίες, </t>
    </r>
    <r>
      <rPr>
        <b/>
        <sz val="12"/>
        <color theme="1"/>
        <rFont val="Calibri"/>
        <family val="2"/>
        <charset val="128"/>
        <scheme val="minor"/>
      </rPr>
      <t xml:space="preserve"> €32.000</t>
    </r>
    <r>
      <rPr>
        <sz val="12"/>
        <color theme="1"/>
        <rFont val="Calibri"/>
        <family val="2"/>
        <scheme val="minor"/>
      </rPr>
      <t xml:space="preserve"> εξοπλισμός εκτροφείου (κλωβοί καραντίνας, κλωβοί παγίδευσης ζώων, προσωρινοί κλωβοί απελευθέρωσης ζώων, γεωτρύπανο/τριβέλα (auger), χορτοκοπτικό, σκαπτικά εργαλεία, RFID tags + readers), </t>
    </r>
    <r>
      <rPr>
        <b/>
        <sz val="12"/>
        <color theme="1"/>
        <rFont val="Calibri"/>
        <family val="2"/>
        <charset val="128"/>
        <scheme val="minor"/>
      </rPr>
      <t xml:space="preserve">€20.000 </t>
    </r>
    <r>
      <rPr>
        <sz val="12"/>
        <color theme="1"/>
        <rFont val="Calibri"/>
        <family val="2"/>
        <scheme val="minor"/>
      </rPr>
      <t xml:space="preserve">κτηνιατρικά έξοδα (€3.000/έτος),  </t>
    </r>
    <r>
      <rPr>
        <b/>
        <sz val="12"/>
        <color theme="1"/>
        <rFont val="Calibri"/>
        <family val="2"/>
        <charset val="128"/>
        <scheme val="minor"/>
      </rPr>
      <t>€14.500</t>
    </r>
    <r>
      <rPr>
        <sz val="12"/>
        <color theme="1"/>
        <rFont val="Calibri"/>
        <family val="2"/>
        <scheme val="minor"/>
      </rPr>
      <t xml:space="preserve"> ξύλινα παρατηρητήρια (3) σε αποικίες και εκτροφείο για παρατήρηση ζώων/χρήση για εκπαιδευτικούς λόγους + σύστημα παρακολούθησης αποικιών (βίντεο), </t>
    </r>
    <r>
      <rPr>
        <b/>
        <sz val="12"/>
        <color theme="1"/>
        <rFont val="Calibri"/>
        <family val="2"/>
        <charset val="128"/>
        <scheme val="minor"/>
      </rPr>
      <t>€18.000</t>
    </r>
    <r>
      <rPr>
        <sz val="12"/>
        <color theme="1"/>
        <rFont val="Calibri"/>
        <family val="2"/>
        <scheme val="minor"/>
      </rPr>
      <t xml:space="preserve"> έξοδα φροντίδας/σίτισης των ζώων (καραντίνα + εκτροφείο/ υλικά καθαρισμού, σπορά τεχνητών αποικιών, σίτιση ζώων σε καραντίνα + θέρμανση),</t>
    </r>
    <r>
      <rPr>
        <b/>
        <sz val="12"/>
        <color theme="1"/>
        <rFont val="Calibri"/>
        <family val="2"/>
        <charset val="128"/>
        <scheme val="minor"/>
      </rPr>
      <t xml:space="preserve"> €25.000</t>
    </r>
    <r>
      <rPr>
        <sz val="12"/>
        <color theme="1"/>
        <rFont val="Calibri"/>
        <family val="2"/>
        <scheme val="minor"/>
      </rPr>
      <t xml:space="preserve"> έξοδα για εκπαιδευτικό υλικό + διάχυση (δημιουργία 15λεπτου βίντεο και παιδικού εικονογραφημένου βιβλίου και εκτύπωση 1.000 αντιτύπων, εκπαιδευτικό υλικό για σχολεία + χρήση τους σε 30 κοινότητες, κονκάρδες, αυτοκόλλητα, πόστερ, μπλουζάκια (600), ταμπέλες, ιστοσελίδα έργου κτλ.), </t>
    </r>
    <r>
      <rPr>
        <b/>
        <sz val="12"/>
        <color theme="1"/>
        <rFont val="Calibri"/>
        <family val="2"/>
        <charset val="128"/>
        <scheme val="minor"/>
      </rPr>
      <t>€35.000</t>
    </r>
    <r>
      <rPr>
        <sz val="12"/>
        <color theme="1"/>
        <rFont val="Calibri"/>
        <family val="2"/>
        <scheme val="minor"/>
      </rPr>
      <t xml:space="preserve"> έξοδα μετακίνησης (εκτός έδρας) για προσωπικό εκτροφείου (7 χρόνια / διασύνδεση με αντίστοιχα προγράμματα στο εξωτερικό, παγίδευση γεννητόρων εκτροφείου, δημιουργία και παρακολούθηση αποικιών κτλ.), </t>
    </r>
    <r>
      <rPr>
        <b/>
        <sz val="12"/>
        <color theme="1"/>
        <rFont val="Calibri"/>
        <family val="2"/>
        <charset val="128"/>
        <scheme val="minor"/>
      </rPr>
      <t>€53.500</t>
    </r>
    <r>
      <rPr>
        <sz val="12"/>
        <color theme="1"/>
        <rFont val="Calibri"/>
        <family val="2"/>
        <scheme val="minor"/>
      </rPr>
      <t xml:space="preserve"> απολαβές επιστημονικού προσωπικού</t>
    </r>
  </si>
  <si>
    <r>
      <t>Τα στερεά απόβλητα που σχετίζονται με τη γεωργική δραστηριότητα στις καλλιεργούμενες περιοχές κυρίως των Εκβολών Αχέροντα και Καλαμά, ρυπαίνουν τόσο τους υδατικούς αποδέκτες της περιοχής με υπολείμματα λιπασμάτων, εντομοκτόνων και φυτοφαρμάκων όσο και αισθητικά το σύνολο του περιβάλλοντος των περιοχών αυτών. Επίσης, η εντατικοποίηση της δραστηριότητας και επέκταση της σε εύφορες υγροτοπικές εκτάσεις  που παρατηρείται κατά τα τελευταία έτη στις εν λόγω περιοχές, έχει ως αποτέλεσμα την υποβάθμιση της φυσικής χλωρίδας τους και κατά περιπτώσεις, τα ενδιαιτήματα διαφόρων ειδών ορνιθοπανίδας, ιχθυοπανίδας</t>
    </r>
    <r>
      <rPr>
        <sz val="12"/>
        <color theme="1"/>
        <rFont val="Calibri"/>
        <family val="2"/>
        <scheme val="minor"/>
      </rPr>
      <t xml:space="preserve"> και χερσαίας πανίδας λόγω της σχετιζόμενης παραγωγής αποβλήτων. Η εφαρμογή του προγράμματος θα συμβάλλει στην πρόληψη και  ελαχιστοποίηση της επιβάρυνσης, με επικίνδυνα απόβλητα,  των υδάτων αλλά και των οικοτόπων που γειτνιάζουν με τις καλλιεργούμενες εκτάσεις των παραπάνω περιοχών.</t>
    </r>
  </si>
  <si>
    <r>
      <t>Μελέτη  πληθυσμιακής παρακολούθησης του μυοκάστορα (</t>
    </r>
    <r>
      <rPr>
        <i/>
        <sz val="10"/>
        <color rgb="FF000000"/>
        <rFont val="Calibri"/>
        <family val="2"/>
        <scheme val="minor"/>
      </rPr>
      <t>Myocastor coypus</t>
    </r>
    <r>
      <rPr>
        <sz val="10"/>
        <color rgb="FF000000"/>
        <rFont val="Calibri"/>
        <family val="2"/>
        <charset val="161"/>
        <scheme val="minor"/>
      </rPr>
      <t>) που θα περιλαμβάνει χαρτογραφική αποτύπωση της παρουσίας του σε όλες τις περιοχές αρμοδιότητας του Φορέα Διαχείρισης καταγραφή του περιβαλλοντικών, οικολογικών και οικονομικών επιπτώσεων που προκαλεί, με διατύπωση μέτρων διαχείρισης  για την ανάσχεση της περαιτέρω εξάπλωσής του. Ο μυοκάστορας (</t>
    </r>
    <r>
      <rPr>
        <i/>
        <sz val="10"/>
        <color rgb="FF000000"/>
        <rFont val="Calibri"/>
        <family val="2"/>
        <scheme val="minor"/>
      </rPr>
      <t>Myocastor coypus</t>
    </r>
    <r>
      <rPr>
        <sz val="10"/>
        <color rgb="FF000000"/>
        <rFont val="Calibri"/>
        <family val="2"/>
        <charset val="161"/>
        <scheme val="minor"/>
      </rPr>
      <t>) είναι ένα ημιυδρόβιο τρωκτικό της Νότιας Αμερικής το οποίο έχει μεταφερθεί και εγκλιματιστεί στις περισσότερες εύκρατες και τροπικές περιοχές του κόσμου και εντάσσεται στον ενωσιακό κατάλογο ξενικών ειδών βάσει του Καν. (ΕΕ) 2016/1141. Έχει παρατηρηθεί σε περιοχές ευθύνης του Φορέα Διαχείρισης (Δελτα Κλαμά, Δέλτα Αχέροντα, Έλος καλοδικίου) και κάποιες αναφορές κατοίκών για καταστοφές σε καλλιέργειες. Δράσεις για την αντιμετώπιση του μυοκάστορα μπορεί να περιλαμβάνουν μεταξύ άλλων, ενημέρωση και ευαισθητοποίηση του κοινού σχετικά με τους κινδύνους για τη βιοποικιλότητα που μπορεί να επιφέρει η παρουσία του μυοκάστορα, την δημιουργία ηλεκτρονικού συστήματος παρακολούθησης της χωρικής και χρονικής εξάπλωσης του είδους, την δημιουργία τοπικών ομάδων για εντοπισμό ατόμων μυοκάστορα μέσω τήρησης ημερολογίου καταγραφής και εφαρμογής smartphone, την αξιολόγηση της αποτελεσματικότητας συγκεκριμένων μέτρων παρακολούθησης και απομάκρυνσης του είδους, την εκτίμηση κινδύνων από την εξάπλωση του είδους, την ανάπτυξη εργαλείων και οδηγών διαχείρισής του για τους εμπλεκόμενους φορείς, τη μεταφορά τεχνογνωσίας σε γειτονικές περιοχές στις οποίες πιθανόν να εποικίσει το είδος μελλοντικά. Στη βιβλιογραφία αναφέρονται μεταξύ άλλων και πιο δραστικά μέτρα διαχείρισης του είδους που περιλαμβάνουν παγίδευση και ευθανασία (Bertolino et al., 2005). Η εκτιμώμενη αξία της σύμβασης υπολογίστηκε σύμφωνα με το άρθρο ΓΕΝ.4 της Υ.Α. με αριθμ. ΔΝΣγ /32129/ΦΝ 466 (ΦΕΚ 2519/Β΄/20-07-2017) με βάση το χρόνο απασχόλησης (ανθρωπομήνες) και για επιστήμονα εμπειρίας μέχρι 10 έτη (300 Χ τκ για τκ =1,203) και για απαιτούμενο χρόνο ολοκλήρωσης τρείς (3) μήνες.</t>
    </r>
  </si>
  <si>
    <r>
      <t>Μελέτη  πληθυσμιακής παρακολούθησης του μυοκάστορα (</t>
    </r>
    <r>
      <rPr>
        <i/>
        <sz val="10"/>
        <color rgb="FF000000"/>
        <rFont val="Calibri"/>
        <family val="2"/>
        <scheme val="minor"/>
      </rPr>
      <t>Myocastor coypus</t>
    </r>
    <r>
      <rPr>
        <sz val="10"/>
        <color rgb="FF000000"/>
        <rFont val="Calibri"/>
        <family val="2"/>
        <charset val="161"/>
        <scheme val="minor"/>
      </rPr>
      <t>) που θα περιλαμβάνει χαρτογραφική αποτύπωση της παρουσίας του σε όλες τις περιοχές αρμοδιότητας του Φορέα Διαχείρισης καταγραφή του περιβαλλοντικών, οικολογικών και οικονομικών επιπτώσεων που προκαλεί, με διατύπωση μέτρων διαχείρισης  για την ανάσχεση της περαιτέρω εξάπλωσής του. Ο μυοκάστορας (</t>
    </r>
    <r>
      <rPr>
        <i/>
        <sz val="10"/>
        <color rgb="FF000000"/>
        <rFont val="Calibri"/>
        <family val="2"/>
        <scheme val="minor"/>
      </rPr>
      <t>Myocastor coypus</t>
    </r>
    <r>
      <rPr>
        <sz val="10"/>
        <color rgb="FF000000"/>
        <rFont val="Calibri"/>
        <family val="2"/>
        <charset val="161"/>
        <scheme val="minor"/>
      </rPr>
      <t>) είναι ένα ημιυδρόβιο τρωκτικό της Νότιας Αμερικής το οποίο έχει μεταφερθεί και εγκλιματιστεί στις περισσότερες εύκρατες και τροπικές περιοχές του κόσμου και εντάσσεται στον ενωσιακό κατάλογο ξενικών ειδών βάσει του Καν. (ΕΕ) 2016/1141.  Έχει παρατηρηθεί σε περιοχές ευθύνης του Φορέα Διαχείρισης (Δελτα Κλαμά, Δέλτα Αχέροντα, Έλος καλοδικίου) και κάποιες αναφορές κατοίκών για καταστοφές σε καλλιέργειες. Δράσεις για την αντιμετώπιση του μυοκάστορα μπορεί να περιλαμβάνουν μεταξύ άλλων, ενημέρωση και ευαισθητοποίηση του κοινού σχετικά με τους κινδύνους για τη βιοποικιλότητα που μπορεί να επιφέρει η παρουσία του μυοκάστορα, την δημιουργία ηλεκτρονικού συστήματος παρακολούθησης της χωρικής και χρονικής εξάπλωσης του είδους, την δημιουργία τοπικών ομάδων για εντοπισμό ατόμων μυοκάστορα μέσω τήρησης ημερολογίου καταγραφής και εφαρμογής smartphone, την αξιολόγηση της αποτελεσματικότητας συγκεκριμένων μέτρων παρακολούθησης και απομάκρυνσης του είδους, την εκτίμηση κινδύνων από την εξάπλωση του είδους, την ανάπτυξη εργαλείων και οδηγών διαχείρισής του για τους εμπλεκόμενους φορείς, τη μεταφορά τεχνογνωσίας σε γειτονικές περιοχές στις οποίες πιθανόν να εποικίσει το είδος μελλοντικά. Στη βιβλιογραφία αναφέρονται μεταξύ άλλων και πιο δραστικά μέτρα διαχείρισης του είδους που περιλαμβάνουν παγίδευση και ευθανασία (Bertolino et al., 2005). Η εκτιμώμενη αξία της σύμβασης υπολογίστηκε σύμφωνα με το άρθρο ΓΕΝ.4 της Υ.Α. με αριθμ. ΔΝΣγ /32129/ΦΝ 466 (ΦΕΚ 2519/Β΄/20-07-2017) με βάση το χρόνο απασχόλησης (ανθρωπομήνες) και για επιστήμονα εμπειρίας μέχρι 10 έτη (300 Χ τκ για τκ =1,203) και για απαιτούμενο χρόνο ολοκλήρωσης τρείς (3) μήνες.</t>
    </r>
  </si>
  <si>
    <r>
      <t>Μελέτη των πληθυσμών της ενδημικής Ιονικής πέτσροφας (</t>
    </r>
    <r>
      <rPr>
        <i/>
        <sz val="10"/>
        <rFont val="Calibri"/>
        <family val="2"/>
        <scheme val="minor"/>
      </rPr>
      <t>Salmo farioides</t>
    </r>
    <r>
      <rPr>
        <sz val="10"/>
        <rFont val="Calibri"/>
        <family val="2"/>
        <scheme val="minor"/>
      </rPr>
      <t>) σε παραποτάμους του Καλαμά και του Αχέροντα με χρήση ηλεκτραλιείας.Tο είδος περιλαμβάνεται σε ένα ή περισσότερα Παραρτήματα της Κονοτικής Οδηγίας 92/43/EEC και κατά συνέπεια αποτελεί είδος Ευρωπαϊκού ενδιαφέροντος για προστασία.</t>
    </r>
  </si>
  <si>
    <r>
      <t xml:space="preserve">Perdikaris C., Paschos I., Gouva E., Giakoumi S., Pappas E., Kalogianni E. 2010. Rapid population collapse of the critically endangered </t>
    </r>
    <r>
      <rPr>
        <i/>
        <sz val="11"/>
        <rFont val="Calibri"/>
        <family val="2"/>
        <scheme val="minor"/>
      </rPr>
      <t>Valencia letourneuxi</t>
    </r>
    <r>
      <rPr>
        <sz val="11"/>
        <rFont val="Calibri"/>
        <family val="2"/>
        <charset val="129"/>
        <scheme val="minor"/>
      </rPr>
      <t xml:space="preserve"> in Kalamas basin of Northwest Greece. </t>
    </r>
    <r>
      <rPr>
        <i/>
        <u/>
        <sz val="11"/>
        <rFont val="Calibri"/>
        <family val="2"/>
        <scheme val="minor"/>
      </rPr>
      <t>Aquaculture, Aquarium, Conservation &amp; Legislation (AACL Bioflux)</t>
    </r>
    <r>
      <rPr>
        <sz val="11"/>
        <rFont val="Calibri"/>
        <family val="2"/>
        <charset val="129"/>
        <scheme val="minor"/>
      </rPr>
      <t xml:space="preserve">, </t>
    </r>
    <r>
      <rPr>
        <b/>
        <sz val="11"/>
        <rFont val="Calibri"/>
        <family val="2"/>
        <scheme val="minor"/>
      </rPr>
      <t>3</t>
    </r>
    <r>
      <rPr>
        <sz val="11"/>
        <rFont val="Calibri"/>
        <family val="2"/>
        <charset val="129"/>
        <scheme val="minor"/>
      </rPr>
      <t xml:space="preserve">(2): 69-75.                                Barbieri R., S. Zogaris, E. Kalogianni, M. Th. Stoumboudi, Y. Chatzinikolaou, S. Giakoumi, Y. Kapakos, D. Kommatas, N. Koutsikos, V. Tachos, L. Vardakas &amp; Economou A.N. (2015). Freshwater Fishes and Lampreys of Greece: An annotated checklist. Monographs on Marine Sciences No. 8. Hellenic Centre for Marine Research: Athens, Greece. p. 128.  </t>
    </r>
  </si>
  <si>
    <r>
      <t>Επανεισαγωγή του γυπαετού (</t>
    </r>
    <r>
      <rPr>
        <i/>
        <sz val="10"/>
        <color rgb="FF000000"/>
        <rFont val="Calibri"/>
        <family val="2"/>
        <scheme val="minor"/>
      </rPr>
      <t>Gypaetus barbatus</t>
    </r>
    <r>
      <rPr>
        <sz val="10"/>
        <color rgb="FF000000"/>
        <rFont val="Calibri"/>
        <family val="2"/>
        <charset val="161"/>
        <scheme val="minor"/>
      </rPr>
      <t>) και όρνιου (</t>
    </r>
    <r>
      <rPr>
        <i/>
        <sz val="10"/>
        <color rgb="FF000000"/>
        <rFont val="Calibri"/>
        <family val="2"/>
        <scheme val="minor"/>
      </rPr>
      <t>Gyps fulvus</t>
    </r>
    <r>
      <rPr>
        <sz val="10"/>
        <color rgb="FF000000"/>
        <rFont val="Calibri"/>
        <family val="2"/>
        <charset val="161"/>
        <scheme val="minor"/>
      </rPr>
      <t>) στον Όλυμπο και Κάτω Όλυμπο</t>
    </r>
  </si>
  <si>
    <r>
      <t>Ο γυπαετός (</t>
    </r>
    <r>
      <rPr>
        <i/>
        <sz val="10"/>
        <color theme="1"/>
        <rFont val="Calibri"/>
        <family val="2"/>
        <charset val="161"/>
        <scheme val="minor"/>
      </rPr>
      <t>Gypaetus barbatus</t>
    </r>
    <r>
      <rPr>
        <sz val="10"/>
        <color theme="1"/>
        <rFont val="Calibri"/>
        <family val="2"/>
        <scheme val="minor"/>
      </rPr>
      <t>) αποτελεί είδος του Παραρτήματος Ι της Οδηγίας 2009/147/ΕΚ και είδος χαρακτηρισμού της ΖΕΠ Ολύμπου (GR1250001) αλλά δεν απαντάται πια στην περιοχή του Ολύμπου. Σύμφωνα με το έργο της Εποπτείας του ΦΔ για τα είδη ορνιθοπανίδας του Ολύμπου (2014-2015), στους στόχους διατήρησης προτείνεται η επανεισαγωγή των ειδών αυτών, σε συνδυασμό με την εφαρμογή των απαραίτητων προκαταρκτικών μέτρων (π.χ. καταπολέμηση των δηλητηριασμένων δολωμάτων, κατασκευή ταϊστρών, κτλ). Το όρνιο (Gyps fulvus) συνιστά είδος του Παραρτήματος Ι της Οδηγίας 2009/147/ΕΚ και είδος χαρακτηρισμού της ΖΕΠ του Κάτω Ολύμπου-Όρος Γοδαμάνι-Κοιλάδα Ροδιάς (GR1420008). Ωστόσο, τα τελευταία χρόνια εκτιμάται ότι το είδος δεν φωλιάζει πια εκεί αλλά απαντάται μόνο ως περαστικό. Σύμφωνα με τα αποτελέσματα της Εποπτείας του ΥΠΕΝ για τα είδη ορνιθοπανίδας (Μελέτη 9), η κατάσταση του όρνιου χαρακτηρίζεται ως data deficient. Επισημαίνεται ότι η επανεισαγωγή όρνιου συνιστά το πρόδρομο βήμα για την επαναεισαγωγή άλλων μεγάλων πτωματοφάγων όπως ο γυπαετός και ο μαυρόγυπας. Η δράση αυτή εκτιμάται οτι θα έχει την κατάλληλη ωριμότητα μετά από την εφαρμογή των επεμβάσεων που θα ενταχθούν στο Τεχνικό Δελτίο που κατέθεσε ο ΦΔ στο ΥΜΕΠΕΡΑΑ (2019-2023), όπου προβλέπεται η κατασκευή ταϊστρών και η ενημέρωση και ευαισθητοποίηση ομάδων-στόχων για τα δηλητηριασμένα δολώματα. Παράλληλα, το ΥΠΕΝ αναμένεται να έχει εφαρμόσει εκστρατεία καταπολέμησης δηλητηριασμένων δολωμάτων σε εθνική κλίμακα ενώ έχει ήδη θέσει ως προτεραιότητα για την ορνιθοπανίδα της χώρας την εκπόνηση του Σχεδίου Δράσης "</t>
    </r>
    <r>
      <rPr>
        <i/>
        <sz val="10"/>
        <color theme="1"/>
        <rFont val="Calibri"/>
        <family val="2"/>
        <charset val="161"/>
        <scheme val="minor"/>
      </rPr>
      <t>Vultures Multispecies Action Plan (Gyps fulvus, Gypaetus barbatus, Aegypius monachus</t>
    </r>
    <r>
      <rPr>
        <sz val="10"/>
        <color theme="1"/>
        <rFont val="Calibri"/>
        <family val="2"/>
        <scheme val="minor"/>
      </rPr>
      <t>)" το οποίο περιλαμβάνει τα είδη προς επανεισαγωγή στον Όλυμπο και Κ. Όλυμπο. Προϋπολογισμός σύμφωνα με αντίστοιχες δράσεις έργων LIFE.</t>
    </r>
  </si>
  <si>
    <r>
      <t>Βελτίωση του βαθμού διατήρησης της καφέ αρκούδας (</t>
    </r>
    <r>
      <rPr>
        <i/>
        <sz val="10"/>
        <color rgb="FF000000"/>
        <rFont val="Calibri"/>
        <family val="2"/>
        <scheme val="minor"/>
      </rPr>
      <t>Ursus arctos</t>
    </r>
    <r>
      <rPr>
        <sz val="10"/>
        <color rgb="FF000000"/>
        <rFont val="Calibri"/>
        <family val="2"/>
        <charset val="161"/>
        <scheme val="minor"/>
      </rPr>
      <t xml:space="preserve">) στον Τίταρο και Κάτω Όλυμπο. Προώθηση της φυσικής επανεποίκησης του είδους στον Όλυμπο. </t>
    </r>
  </si>
  <si>
    <r>
      <t>Βελτίωση του βαθμού διατήρησης της καφέ αρκούδας (</t>
    </r>
    <r>
      <rPr>
        <i/>
        <sz val="10"/>
        <color rgb="FF000000"/>
        <rFont val="Calibri"/>
        <family val="2"/>
        <scheme val="minor"/>
      </rPr>
      <t>Ursus arctos</t>
    </r>
    <r>
      <rPr>
        <sz val="10"/>
        <color rgb="FF000000"/>
        <rFont val="Calibri"/>
        <family val="2"/>
        <charset val="161"/>
        <scheme val="minor"/>
      </rPr>
      <t xml:space="preserve">) στον Τίταρο και Κάτω Όλυμπο-Καλλιπεύκη. Προώθηση της φυσικής επανεποίκησης του είδους στον Όλυμπο.  </t>
    </r>
  </si>
  <si>
    <r>
      <t>Εγκατάσταση μέτρων πρόληψης για την αποφυγή συγκρούσεων μεταξύ λύκου (</t>
    </r>
    <r>
      <rPr>
        <i/>
        <sz val="10"/>
        <color rgb="FF000000"/>
        <rFont val="Calibri"/>
        <family val="2"/>
        <scheme val="minor"/>
      </rPr>
      <t>Canis lupus</t>
    </r>
    <r>
      <rPr>
        <sz val="10"/>
        <color rgb="FF000000"/>
        <rFont val="Calibri"/>
        <family val="2"/>
        <charset val="161"/>
        <scheme val="minor"/>
      </rPr>
      <t>) και ανθρώπου στα Πιέρια Όρη και στον Όλυμπο.</t>
    </r>
  </si>
  <si>
    <r>
      <t>Σύμφωνα με τα στατιστικά στοιχεία του ΕΛΓΑ για το διάστημα 2007-2017, έχουν καταγραφεί κάθε χρόνο περιστατικά στην ευρύτερη περιοχή του Natura των Πιερίων (GR1250002) και του Ολύμπoυ (GR1250001) που αφορούν σε επιβεβαιωμένες ζημιές σε ζωϊκό κεφάλαιο απο λύκο (</t>
    </r>
    <r>
      <rPr>
        <i/>
        <sz val="10"/>
        <color theme="1"/>
        <rFont val="Calibri"/>
        <family val="2"/>
        <charset val="161"/>
        <scheme val="minor"/>
      </rPr>
      <t>Canis lupus</t>
    </r>
    <r>
      <rPr>
        <sz val="10"/>
        <color theme="1"/>
        <rFont val="Calibri"/>
        <family val="2"/>
        <scheme val="minor"/>
      </rPr>
      <t>). Για το λόγο αυτό, προτείνεται η εφαρμογή κατάλληλων προληπτικών μέτρων (π.χ. εγκατάσταση ηλεκτροφόρων περιφράξεων) μαζί με την απαραίτητη εκπαίδευση και ευαισθητοποίηση των ομάδων-στόχων. Σε ευρωπαϊκο επίπεδο, το ζήτημα της επίλυσης των συγκρούσεων σε σχέση με τα μεγάλα σαρκοφάγα (Large Carnivores &amp; conflict resolution) βρίσκεται ψηλά στην ευρωπαϊκή ατζέντα και από το 2014 δημιουργήθηκε και λειτουργεί η Ευρωπαϊκή πλατφόρμα (EU_LC platform) με βασικό στόχο την διαχείριση του ζητήματος. Στην Ελλάδα έχουν  εκπονηθεί προγράμματα LIFE με θέμα τη σύγκρουση των μεγάλων σαρκοφάγων ενώ η συνύπαρξη του ανθρώπου με τα μεγάλα σαρκοφάγα ζώα αποτελεί θέμα που συζητήθηκε πρόσφατα στη Μόνιμη Επιτροπή Περιβάλλοντος της Βουλής. Προϋπολογισμός σύμφωνα με αντίστοιχες δράσεις έργων LIFE.</t>
    </r>
  </si>
  <si>
    <r>
      <t>Εγκατάσταση μέτρων πρόληψης για την αποφυγή συγκρούσεων μεταξύ λύκου (</t>
    </r>
    <r>
      <rPr>
        <i/>
        <sz val="10"/>
        <color rgb="FF000000"/>
        <rFont val="Calibri"/>
        <family val="2"/>
        <scheme val="minor"/>
      </rPr>
      <t>Canis lupus</t>
    </r>
    <r>
      <rPr>
        <sz val="10"/>
        <color rgb="FF000000"/>
        <rFont val="Calibri"/>
        <family val="2"/>
        <charset val="161"/>
        <scheme val="minor"/>
      </rPr>
      <t>) και ανθρώπου στα Πιέρια Όρη.</t>
    </r>
  </si>
  <si>
    <r>
      <t>10 υπερώριμα άτομα/ha, 30m</t>
    </r>
    <r>
      <rPr>
        <vertAlign val="superscript"/>
        <sz val="10"/>
        <color rgb="FF000000"/>
        <rFont val="Calibri"/>
        <family val="2"/>
        <scheme val="minor"/>
      </rPr>
      <t>3</t>
    </r>
    <r>
      <rPr>
        <sz val="10"/>
        <color rgb="FF000000"/>
        <rFont val="Calibri"/>
        <family val="2"/>
        <charset val="161"/>
        <scheme val="minor"/>
      </rPr>
      <t xml:space="preserve"> νεκρής ξυλείας/ha</t>
    </r>
  </si>
  <si>
    <r>
      <t>Μελέτη της γενετικής σύστασης των πληθυσμών της Άγριας Πέστροφας (</t>
    </r>
    <r>
      <rPr>
        <i/>
        <sz val="10"/>
        <rFont val="Calibri"/>
        <family val="2"/>
        <scheme val="minor"/>
      </rPr>
      <t>Salmo macedonicus</t>
    </r>
    <r>
      <rPr>
        <sz val="10"/>
        <rFont val="Calibri"/>
        <family val="2"/>
        <scheme val="minor"/>
      </rPr>
      <t>) στην περιοχή ευθύνης του ΦΔ. (Διάρκεια έργου 24 μήνες)</t>
    </r>
  </si>
  <si>
    <r>
      <t xml:space="preserve">Η παρουσία εμποδίων σε ρέματα και ποτάμια (αρδευτικά φράγματα, μικρά ή μεγάλα υδροηλεκτρικά, «Ιρλανδικού» τύπου γέφυρες, αποτελεί ανασταλτικό παράγοντα στην αναπαραγωγική ή τροφοληπτική μετακίνηση ειδών της ιχθυοπανίδας προς τα ανάντη ή κατάντη των ποταμών. Όμως δεν υπάρχει επαρκής γνώση του αριθμού και του μεγέθους των εμποδίων αυτών καθώς η κατασκευή τους δεν έγινε υπό την επίβλεψη κάποιου φορέα, με αποτέλεσμα στις περισσότερες των περιπτώσεων οι αρνητικές επιπτώσεις που έχουν στην ιχθυοπανίδα να είναι άγνωστες. Στην παρούσα μελέτη προτείνεται η καταγραφή όλων των εμποδίων που υπάρχουν στο υδατικά ρέματα στην περιοχή ευθύνης του ΦΔ και εκπόνηση μελέτης για την ολική άρση των εμποδίων αυτών ή στην περίπτωση που δεν δύναται η απομάκρυνσή τους η πρόταση εναλλακτικών λύσεων, όπως η κατασκευή σκαλών ή περασμάτων ψαριών, ώστε να αποκατασταθεί η ελευθεροεπικοινωνία των ιχθύων της περιοχής. Τα είδη στόχος ανήκουν στο παράρτημα ΙΙ της Οδ. 92/43 και αποτελούν είδη προτεραιότητας. Αυτά είναι τα είδη </t>
    </r>
    <r>
      <rPr>
        <i/>
        <sz val="10"/>
        <color theme="1"/>
        <rFont val="Calibri"/>
        <family val="2"/>
        <charset val="161"/>
        <scheme val="minor"/>
      </rPr>
      <t>Barbus strumicae, Barbus cyclolepis, Cobitis strumicae, Rhodeus amarus</t>
    </r>
    <r>
      <rPr>
        <sz val="10"/>
        <color theme="1"/>
        <rFont val="Calibri"/>
        <family val="2"/>
        <scheme val="minor"/>
      </rPr>
      <t xml:space="preserve"> και </t>
    </r>
    <r>
      <rPr>
        <i/>
        <sz val="10"/>
        <color theme="1"/>
        <rFont val="Calibri"/>
        <family val="2"/>
        <charset val="161"/>
        <scheme val="minor"/>
      </rPr>
      <t>Salmo macedonicus.</t>
    </r>
    <r>
      <rPr>
        <sz val="10"/>
        <color theme="1"/>
        <rFont val="Calibri"/>
        <family val="2"/>
        <scheme val="minor"/>
      </rPr>
      <t xml:space="preserve">
</t>
    </r>
  </si>
  <si>
    <r>
      <t>Δ</t>
    </r>
    <r>
      <rPr>
        <sz val="10"/>
        <rFont val="Calibri"/>
        <family val="2"/>
        <scheme val="minor"/>
      </rPr>
      <t>ιερεύνηση της κινητικότητας της ιχθυοπανίδας κατά μήκος του υδρογραφικού δικτύου του Ποταμού Νέστου (Διάρκεια έργου 24 μήνες)</t>
    </r>
  </si>
  <si>
    <r>
      <t xml:space="preserve">Προτείνεται η συνέχεια του  ερευνητικού έργου που προκηρύχθηκε από τη ΔΕΗ και αφορούσε την καταγραφή της ιχθυοπανίδας στον Ποταμό Νέστο και ειδικότερα στις Φραγμαλίμνες Πλατανόβρυσης και Θησαυρού που βρίσκονται κατά μήκος του Ποταμού. Στο πλαίσιο αυτό θα μελετηθεί η σύσταση και τα χαρακτηριστικά της ιχθυοπανίδας κατά μήκος του Νέστου και στις φραγμαλίμνες, με επιτόπιες δειγματοληψίες (δίχτυα σε τρεις σταθμούς σε κάθε φραγμαλίμνη και ηλεκτραλιεία στα ρέοντα ύδατα του ποταμού). Παράλληλα θα γίνει καταγραφή των αβιοτικών χαρακτηριστικών της περιοχής μελέτης (γεωμορφολογικά, υδρολογικά, φυσικοχημικά) μέσω της αξιοποίησης βιβλιογραφικών δεδομένων και οργάνωσης κατάλληλων δειγματοληψιών, όπως είχε γίνει το διάστημα 2006-2008.  Τα είδη στόχος ανήκουν στο παράρτημα ΙΙ της Οδ. 92/43 και αποτελούν είδη προτεραιότητας. Αυτά είναι τα είδη </t>
    </r>
    <r>
      <rPr>
        <i/>
        <sz val="10"/>
        <color theme="1"/>
        <rFont val="Calibri"/>
        <family val="2"/>
        <charset val="161"/>
        <scheme val="minor"/>
      </rPr>
      <t>Barbus strumicae, Barbus cyclolepis, Cobitis strumicae, Rhodeus amarus</t>
    </r>
    <r>
      <rPr>
        <sz val="10"/>
        <color theme="1"/>
        <rFont val="Calibri"/>
        <family val="2"/>
        <scheme val="minor"/>
      </rPr>
      <t xml:space="preserve"> και </t>
    </r>
    <r>
      <rPr>
        <i/>
        <sz val="10"/>
        <color theme="1"/>
        <rFont val="Calibri"/>
        <family val="2"/>
        <charset val="161"/>
        <scheme val="minor"/>
      </rPr>
      <t>Salmo macedonicus</t>
    </r>
    <r>
      <rPr>
        <sz val="10"/>
        <color theme="1"/>
        <rFont val="Calibri"/>
        <family val="2"/>
        <scheme val="minor"/>
      </rPr>
      <t>.</t>
    </r>
  </si>
  <si>
    <r>
      <t xml:space="preserve">Στη δυτική όχθη της κύριας κοίτης του ποταμού Νέστου, κοντά στην Σταυρούπολη Ξάνθης, και πριν τα Στενά Νέστου είχαν κατασκευαστεί από την Περιφέρεια Ανατολικής Μακεδονίας και Θράκης δύο λεκάνες εγκλιματισμού. Οι λεκάνες αυτές κατασκευάστηκαν προκειμένου να αντιμετωπιστούν τα προβλήματα που προκαλεί η απότομη αύξηση της παροχής του ποταμού από τη λειτουργία των δύο υδροηλεκτρικών έργων της ΔΕΗ, στην ιχθυοπανίδα. Έτσι οι λεκάνες αυτές αποτελούν ένα τεχνητό ενδιαίτημα που προσφέρει προστασία από την υψηλή παροχή και κατάλληλο ενδιαίτημα για την αναπαραγωγή των ειδών και νηπιοτροφείο όπου μπορούν να φιλοξενηθούν νεαρά ιχθύδια έως ότου μεγαλώσουν αρκετά και να μπορέσουν να μετακινηθούν στον κύριο ρου του ποταμού. Μετά την κατασκευή τους οι λεκάνες αυτές δεν συντηρήθηκαν καθόλου με αποτέλεσμα να φράξουν με φερτά υλικά τα στόμια εισόδου και εξόδου του νερού και ουσιαστικά να απενεργοποιηθούν. Στόχος του έργου είναι η μελέτη και η κατασκευή επιπλέον λεκανών στο τμήμα ανάντη των ήδη υπαρχόντων λεκανών. Τα είδη στόχος ανήκουν στο παράρτημα ΙΙ της Οδ. 92/43 και αποτελούν είδη προτεραιότητας. Αυτά είναι τα είδη </t>
    </r>
    <r>
      <rPr>
        <i/>
        <sz val="10"/>
        <color theme="1"/>
        <rFont val="Calibri"/>
        <family val="2"/>
        <charset val="161"/>
        <scheme val="minor"/>
      </rPr>
      <t xml:space="preserve">Barbus strumicae, Barbus cyclolepis, Cobitis strumicae </t>
    </r>
    <r>
      <rPr>
        <sz val="10"/>
        <color theme="1"/>
        <rFont val="Calibri"/>
        <family val="2"/>
        <scheme val="minor"/>
      </rPr>
      <t>και</t>
    </r>
    <r>
      <rPr>
        <i/>
        <sz val="10"/>
        <color theme="1"/>
        <rFont val="Calibri"/>
        <family val="2"/>
        <charset val="161"/>
        <scheme val="minor"/>
      </rPr>
      <t xml:space="preserve"> Rhodeus amarus</t>
    </r>
    <r>
      <rPr>
        <sz val="10"/>
        <color theme="1"/>
        <rFont val="Calibri"/>
        <family val="2"/>
        <scheme val="minor"/>
      </rPr>
      <t>.</t>
    </r>
  </si>
  <si>
    <r>
      <t>Το έργο αποτελεί συνέχεια του προηγούμενου έργου της ΔΕΔΔΗΕ και αφορά τη μεταφορά ψαριών ανάντη και κατάντη των φραγμάτων του ποταμού Νέστου για την αποφυγή απομόνωσης των ιχθυοπληθυσμών που διαχωρίστηκαν με την κατασκευή των υδροηλεκτρικών φραγμάτων της Πλατανόβρυσης και του Θησαυρού κατά μήκος του ποταμού. Στην περίπτωση του Νέστου γίνεται η μεταφορά νεαρών ή/και ενηλίκων ατόμων των ειδών Μπριάνα (</t>
    </r>
    <r>
      <rPr>
        <i/>
        <sz val="10"/>
        <color theme="1"/>
        <rFont val="Calibri"/>
        <family val="2"/>
        <charset val="161"/>
        <scheme val="minor"/>
      </rPr>
      <t>Barbus strumicae</t>
    </r>
    <r>
      <rPr>
        <sz val="10"/>
        <color theme="1"/>
        <rFont val="Calibri"/>
        <family val="2"/>
        <scheme val="minor"/>
      </rPr>
      <t xml:space="preserve"> και </t>
    </r>
    <r>
      <rPr>
        <i/>
        <sz val="10"/>
        <color theme="1"/>
        <rFont val="Calibri"/>
        <family val="2"/>
        <charset val="161"/>
        <scheme val="minor"/>
      </rPr>
      <t>Barbus cyclolepis</t>
    </r>
    <r>
      <rPr>
        <sz val="10"/>
        <color theme="1"/>
        <rFont val="Calibri"/>
        <family val="2"/>
        <scheme val="minor"/>
      </rPr>
      <t>, είδη προτεραιότητας του παρ. ΙΙ της οδ. 92/43), Θρακοτιληνάρι, Τσιρωνάκι και Σύρτη από τα ανάντη των φραγμάτων στα κατάντη και αντίστροφα. Με τον τρόπο αυτό μπορεί να αυξηθεί η γενετική ομογενοποίηση των πληθυσμών των ειδών και να μειωθούν οι πιθανές επιπτώσεις της γενετικής απομόνωσης τους και να ενισχυθούν αριθμητικά οι ασθενέστεροι πληθυσμοί.</t>
    </r>
  </si>
  <si>
    <r>
      <t>Καταγραφή της εξάπλωσης της πετροκαραβίδας (</t>
    </r>
    <r>
      <rPr>
        <i/>
        <sz val="10"/>
        <color theme="1"/>
        <rFont val="Calibri"/>
        <family val="2"/>
        <charset val="161"/>
        <scheme val="minor"/>
      </rPr>
      <t>Austropotamobius torrentium</t>
    </r>
    <r>
      <rPr>
        <sz val="10"/>
        <color theme="1"/>
        <rFont val="Calibri"/>
        <family val="2"/>
        <scheme val="minor"/>
      </rPr>
      <t>) στην περιοχή ευθύνης του ΦΔ Οροσειράς Ροδόπης (Διάρκεια 2 έτη)</t>
    </r>
  </si>
  <si>
    <r>
      <t>Το είδος της πετροκαραβίδας (</t>
    </r>
    <r>
      <rPr>
        <i/>
        <sz val="10"/>
        <color theme="1"/>
        <rFont val="Calibri"/>
        <family val="2"/>
        <charset val="161"/>
        <scheme val="minor"/>
      </rPr>
      <t>Austropotamobius torrentium</t>
    </r>
    <r>
      <rPr>
        <sz val="10"/>
        <color theme="1"/>
        <rFont val="Calibri"/>
        <family val="2"/>
        <scheme val="minor"/>
      </rPr>
      <t xml:space="preserve">) αποτελεί είδος της Οδ. 92/43 του παραρτήματος V. Προτείνεται η καταγραφή της εξάπλωσης του είδους με εργασίες πεδίου για τον εντοπισμό και καταγραφή των πληθυσμών του, τη διερεύνηση και καταγραφή των πιέσεων - απειλών που ασκούνται σε αυτό και τη μελέτη και πρόταση των κατάλληλων διαχειριστικών μέτρων που είναι αναγκαία για την ανάκαμψη του. Προτείνεται η διενέργεια εκστρατείς ενημέρωσης με τη χρήση έντυπου υλικού όπως αφίσες, τρίπτυχα (προμήθεια). Μελέτη 25.000€ (χωρίς ΦΠΑ), Προμήθεια 7.000€ (χωρίς ΦΠΑ)
</t>
    </r>
  </si>
  <si>
    <r>
      <t>Διερεύνηση της επίπτωσης της βόσκησης και των ανθρώπινων δραστηριοτήτων σε είδη λεπιδόπτερων (</t>
    </r>
    <r>
      <rPr>
        <i/>
        <sz val="10"/>
        <rFont val="Calibri"/>
        <family val="2"/>
        <scheme val="minor"/>
      </rPr>
      <t>Plebeius pyrenaica, Pseudochazara orestes, Polyommatus</t>
    </r>
    <r>
      <rPr>
        <sz val="10"/>
        <rFont val="Calibri"/>
        <family val="2"/>
        <scheme val="minor"/>
      </rPr>
      <t xml:space="preserve"> spp.) και εφαρμογή διαχειριστικών μέτρων (Διάρκεια έργου 4 έτη)
</t>
    </r>
  </si>
  <si>
    <r>
      <t xml:space="preserve">Είδη στόχος είναι τα είδη λεπιδόπτερων </t>
    </r>
    <r>
      <rPr>
        <i/>
        <sz val="10"/>
        <color theme="1"/>
        <rFont val="Calibri"/>
        <family val="2"/>
        <charset val="161"/>
        <scheme val="minor"/>
      </rPr>
      <t>Plebeius pyrenaica, Pseudochazara orestes, Polyommatus</t>
    </r>
    <r>
      <rPr>
        <sz val="10"/>
        <color theme="1"/>
        <rFont val="Calibri"/>
        <family val="2"/>
        <scheme val="minor"/>
      </rPr>
      <t xml:space="preserve"> spp. που βρίσκονται σε ειδικό καθεστώς στο Κόκκινο Βιβλίο των Απειλούμενων Ζώων της Ελλάδας, καθώς σε αρκετές περιπτώσεις οι ανθρώπινες δραστηριότητες θέτουν σε απειλή την παρουσία και τον πληθυσμό τους. Ειδικά για τα παραπάνω είδη η ανάγκη αξιολόγησης της παρουσίας τους και του μεγέθους των πληθυσμών τους είναι εξαιρετικής σημασίας καθώς εμφανίζονται στην Ελλάδα </t>
    </r>
    <r>
      <rPr>
        <b/>
        <sz val="10"/>
        <color theme="1"/>
        <rFont val="Calibri"/>
        <family val="2"/>
        <charset val="161"/>
        <scheme val="minor"/>
      </rPr>
      <t>μόνο στην περιοχή ευθύνης του ΦΔΟΡ</t>
    </r>
    <r>
      <rPr>
        <sz val="10"/>
        <color theme="1"/>
        <rFont val="Calibri"/>
        <family val="2"/>
        <scheme val="minor"/>
      </rPr>
      <t xml:space="preserve">, παρά το γεγονός οτι δεν αποτελούν είδη της Οδ. 92/43.
1ο έτος: Διερεύνηση της επίπτωσης της βόσκησης και των ανθρώπινων δραστηριοτήτων σε είδη εντόμων του γένους Polyommatus που απαντούν στην περιοχή ώστε να εξαχθεί διαχειριστική στρατηγική η οποία θα ρυθμίζει τη βόσκηση και τυχόν άλλες ανθρώπινες δραστηριότητες ( π.χ. εναπόθεση ξυλείας στα πρανή των δρόμων) προς όφελος των ειδών αυτών.
2ο-3ο έτος: Εφαρμογή διαχειριστικών μέτρων που θα κριθούν απαραίτητα και θα καθορίζονται από τη διαχειριστική στρατηγική (π.χ. προστασία από τη βόσκηση για την ανάπτυξη ειδών φυτών που αποτελούν ξενιστές).
3ο-4ο  έτος: Αξιολόγηση της επιτυχίας των εφαρμοζόμενων διαχειριστικών μέτρων. 
Και στα 4 έτη θα εκτιμηθούν παράμετροι βόσκησης (π.χ. ένταση βόσκησης, διάρκεια και εποχή βόσκησης, είδος βόσκοντων ζώων, κ.ά.) και τυχόν άλλων ανθρωπίνων δραστηριοτήτων (συσσώρευση προϊόντων υλοτομίας) και η επίδραση τους στα υπό μελέτη είδη εντόμων ώστε να επιτευχθεί η προστασία και η διατήρηση τους.  (Μελέτη 43.500€, Εξοπλισμός 6.500€)
</t>
    </r>
  </si>
  <si>
    <r>
      <t xml:space="preserve">Χαρτογράφηση ηλεκτροδοτικού δικτύου και αξιολόγηση του με βάση την επικινδυνότητα για ηλεκτροπληξία σε προστατευόμενα είδη ορνιθοπανίδας. Είδη στόχο αποτελούν το είδος χαρακτηρισμού για την περιοχή του δικτύου Natura 2000 με κωδικό GR1140009, Χρυσαετό - </t>
    </r>
    <r>
      <rPr>
        <i/>
        <sz val="10"/>
        <color theme="1"/>
        <rFont val="Calibri"/>
        <family val="2"/>
        <charset val="161"/>
        <scheme val="minor"/>
      </rPr>
      <t>Aquila chrysaetos</t>
    </r>
    <r>
      <rPr>
        <sz val="10"/>
        <color theme="1"/>
        <rFont val="Calibri"/>
        <family val="2"/>
        <scheme val="minor"/>
      </rPr>
      <t xml:space="preserve"> και τα είδη οριοθέτησης της περιοχής του δικτύου Natura 2000 με κωδικό GR1140008, Ασπροπάρης - </t>
    </r>
    <r>
      <rPr>
        <i/>
        <sz val="10"/>
        <color theme="1"/>
        <rFont val="Calibri"/>
        <family val="2"/>
        <charset val="161"/>
        <scheme val="minor"/>
      </rPr>
      <t>Neophron percnopterus</t>
    </r>
    <r>
      <rPr>
        <sz val="10"/>
        <color theme="1"/>
        <rFont val="Calibri"/>
        <family val="2"/>
        <scheme val="minor"/>
      </rPr>
      <t xml:space="preserve"> και Μαυροπελαργός - </t>
    </r>
    <r>
      <rPr>
        <i/>
        <sz val="10"/>
        <color theme="1"/>
        <rFont val="Calibri"/>
        <family val="2"/>
        <charset val="161"/>
        <scheme val="minor"/>
      </rPr>
      <t>Ciconia nigra</t>
    </r>
    <r>
      <rPr>
        <sz val="10"/>
        <color theme="1"/>
        <rFont val="Calibri"/>
        <family val="2"/>
        <scheme val="minor"/>
      </rPr>
      <t>. Ειδικά για το είδος του Ασπροπάρη είναι πολύ σημαντικό καθώς είναι ένα είδος που διατηρεί πλέον πολύ λίγα ζευγάρια στην Ελλάδα. Στα είδη που θα ευνοηθούν επιπλέον ανήκει και ο Λευκοπελαργός-</t>
    </r>
    <r>
      <rPr>
        <i/>
        <sz val="10"/>
        <color theme="1"/>
        <rFont val="Calibri"/>
        <family val="2"/>
        <charset val="161"/>
        <scheme val="minor"/>
      </rPr>
      <t xml:space="preserve">Ciconia ciconia </t>
    </r>
    <r>
      <rPr>
        <sz val="10"/>
        <color theme="1"/>
        <rFont val="Calibri"/>
        <family val="2"/>
        <scheme val="minor"/>
      </rPr>
      <t xml:space="preserve">που αποτελεί είδος του παρ. Ι της οδ. 2009/147. Στην περιοχή δράσης φωλιάζουν ο χρυσαετός και ο μαυροπελαργός ενώ η περιοχή αποτελεί σημαντικό πέρασμα κατά τη μετανάστευση των ειδών. Για το λόγο αυτό κρίνεται απαραίτητη η αναβάθμιση της μόνωσης του εναέριου δικτύου με χρήση ειδικών μονωτικών υλικών για την προστασία των πτηνών από την ηλεκτροπληξία.
</t>
    </r>
  </si>
  <si>
    <r>
      <t>Η Πετροπέρδικα (A</t>
    </r>
    <r>
      <rPr>
        <i/>
        <sz val="10"/>
        <color theme="1"/>
        <rFont val="Calibri"/>
        <family val="2"/>
        <charset val="161"/>
        <scheme val="minor"/>
      </rPr>
      <t>lectoris graeca</t>
    </r>
    <r>
      <rPr>
        <sz val="10"/>
        <color theme="1"/>
        <rFont val="Calibri"/>
        <family val="2"/>
        <scheme val="minor"/>
      </rPr>
      <t>) απαντά πολύ τοπικά στην Οροσειρά Ροδόπης (περίπου 50 ζευγάρια), ενώ πολύ μεγαλύτεροι πληθυσμοί (περίπου 200 ζευγάρια) υπάρχουν στο όρος Φαλακρό</t>
    </r>
    <r>
      <rPr>
        <sz val="10"/>
        <rFont val="Calibri"/>
        <family val="2"/>
        <scheme val="minor"/>
      </rPr>
      <t xml:space="preserve">. Το είδος αποτελεί είδος χαρακτηρισμού για την περιοχή του δικτύου Natura 2000 με κωδικό GR1140008 και GR1140009. </t>
    </r>
    <r>
      <rPr>
        <sz val="10"/>
        <color theme="1"/>
        <rFont val="Calibri"/>
        <family val="2"/>
        <scheme val="minor"/>
      </rPr>
      <t>Πιθανότατα υπάρχουν και πληθυσμοί του είδους και στις άλλες περιοχές του διευρυμένου ΕΠΟΡ (Παγγαίο, Μενοίκιο και Όρβηλο), αλλά υπάρχουν πολύ περιορισμένα στοιχεία. Το είδος γενικά στην Ελλάδα απειλείται κυρίως από το εντατικό κυνήγι, από υβριδισμούς, κυρίως με τη Νησιωτική Πέρδικα (Alectoris chukar), αλλά και τη μείωση του ενδιαιτήματός του λόγω της δασικής επέκτασης. Στην περιοχή του ΕΠΟΡ σχετικά λίγα στοιχεία υπάρχουν για το είδος και για τις απειλές που τυχόν αντιμετωπίζει.
Απαιτούνται περισσότερα στοιχεία για την κατανομή και την αφθονία του πληθυσμού του είδους στην ευρύτερη περιοχή του ΕΠΟΡ, για να διαπιστωθεί αν υπάρχει μείωση. Επίσης, απαιτείται η διατήρηση του ενδιαιτήματος του είδους, και ίσως, τουλάχιστον τοπικά, η επέκτασή του.</t>
    </r>
  </si>
  <si>
    <r>
      <t>Προκειμένου να αξιολογηθεί η γενετική κατάσταση του τοπικού πληθυσμού της αρκούδας (</t>
    </r>
    <r>
      <rPr>
        <i/>
        <sz val="10"/>
        <color theme="1"/>
        <rFont val="Calibri"/>
        <family val="2"/>
        <charset val="161"/>
        <scheme val="minor"/>
      </rPr>
      <t>Ursus arctos</t>
    </r>
    <r>
      <rPr>
        <sz val="10"/>
        <color theme="1"/>
        <rFont val="Calibri"/>
        <family val="2"/>
        <scheme val="minor"/>
      </rPr>
      <t>) αλλά και να εκτιμηθεί με γενετικές μεθόδους η αφθονία του, θα συγκεντρωθούν δειγμάτων τριχών και κοπράνων στην περιοχή εφαρμογής (non invasive sampling). Η εξαγωγή DNA από το υλικό που θα συλλεχθεί και η επακόλουθη ενίσχυση μικροδορυφορικών τόπων θα επιτρέψουν τη γενετική ταυτοποίηση αρκούδων που ζουν στην περιοχή, τον προσδιορισμό του φύλου τους αλλά και την εκτίμηση βασικών παραμέτρων πληθυσμιακής γενετικής, απαραίτητων για την ορθή διαχείριση και διατήρηση του είδους, όπως η γενετική ποικιλότητα, η ετεροζυγωτία και το δραστικό πληθυσμιακό μέγεθος. (26000€ γενετική ανάλυση 300 δειγμάτων, 15000€ αμοιβή ερευνητή)</t>
    </r>
  </si>
  <si>
    <r>
      <t xml:space="preserve">Αξιολόγηση της γενετικής κατάστασης του τοπικού πληθυσμού του είδους προτεραιότητας </t>
    </r>
    <r>
      <rPr>
        <i/>
        <sz val="10"/>
        <color theme="1"/>
        <rFont val="Calibri"/>
        <family val="2"/>
        <charset val="161"/>
        <scheme val="minor"/>
      </rPr>
      <t>Rupicapra rupicapra</t>
    </r>
    <r>
      <rPr>
        <sz val="10"/>
        <color theme="1"/>
        <rFont val="Calibri"/>
        <family val="2"/>
        <scheme val="minor"/>
      </rPr>
      <t xml:space="preserve"> (αγριόγιδό) στην περιοχή ευθύνης του ΦΔΟΡκαι εκτίμηση με γενετικές μεθόδους της αφθονίας του, θα συγκεντρωθούν δείγματα κοπράνων (και άλλων βιοδηλωτικών, ανάλογα με τη διαθεσιμότητα, όπως τρίχες, ιστοί, κα) στην περιοχή εξάπλωσης του είδους. Θα εξακριβωθεί ο βαθμός γενετικής απομόνωσης των μεταπληθυσμών και η διερεύνηση της προέλευσης τους. Υπάρχουν μορφολογικές διαφοροποιήσεις των ατόμων του κύριου πληθυσμούπου ζει στην περιοχή του δικτύου NATURA 2000 με κωδικό GR1140001 σε σύγκριση με άλλους πληθυσμούς ανά την Ελλάδα (Παπαϊωάννου Χ, προφ. επικοινωνία). (Αμοιβή ερευνητή 15500€, Αναλώσιμα 500€, Γενετική ανάλυση για 200 δείγματα 18000€, εξοπλισμός 7000€)</t>
    </r>
  </si>
  <si>
    <r>
      <t xml:space="preserve">Παρακολούθηση του είδους </t>
    </r>
    <r>
      <rPr>
        <i/>
        <sz val="10"/>
        <color rgb="FF000000"/>
        <rFont val="Calibri"/>
        <family val="2"/>
        <scheme val="minor"/>
      </rPr>
      <t xml:space="preserve">Aquila chrysaetos </t>
    </r>
    <r>
      <rPr>
        <sz val="10"/>
        <color rgb="FF000000"/>
        <rFont val="Calibri"/>
        <family val="2"/>
        <charset val="161"/>
        <scheme val="minor"/>
      </rPr>
      <t>(χρυσαετός), χαρτογράφηση πυρήνων κατανομής και κρίσιμων ενδιαιτημάτων του είδους. Προτασεις διαχειριστικών μέτρων προς εφαρμογή</t>
    </r>
  </si>
  <si>
    <r>
      <t>Ο χρυσαετός (</t>
    </r>
    <r>
      <rPr>
        <i/>
        <sz val="10"/>
        <color theme="1"/>
        <rFont val="Calibri"/>
        <family val="2"/>
        <charset val="161"/>
        <scheme val="minor"/>
      </rPr>
      <t>Aquila chrysaetos</t>
    </r>
    <r>
      <rPr>
        <sz val="10"/>
        <color theme="1"/>
        <rFont val="Calibri"/>
        <family val="2"/>
        <scheme val="minor"/>
      </rPr>
      <t>) αποτελεί είδος οριοθέτησης των περιοχών του δικτύου Natura 2000 με κωδικό GR1140008 και GR1140009. Είναι ένα ιδιαίτερο είδος στο ΕΠΟΡ λόγω της περιορισμένης έκτασης ανοιχτών εκτάσεων που πιθανότατα οδηγεί το είδος σε πρότυπα χρήσης χώρου ασυνήθη σχετικά με άλλες περιοχές εξάπλωσής του στη χώρα (π.χ. χρήση μεγαλύτερων επικρατειών με εστιασμένες περιοχές με ανοίγματα). Θα παρακολουθείται η κατάσταση διατήρησης των επικρατειών και η αναπαραγωγική επιτυχία από το προσωπικό του ΦΔΟΡ υπό τη συνδρομή και επίβλεψη ειδικού επιστήμονα. 
Σε άτομα του είδους θα τοποθετηθούν δορυφορικοί πομποί με κύριο στόχο τα ενήλικα επικρατειακά άτομα για τη διερεύνηση των κρίσιμων ενδιαιτημάτων (περιοχές τροφοληψίας, κούρνιες, μέγεθος επικράτειας)  και δευτερευόντως νεοσσούς στη φωλιά για την παρακολούθηση της διασποράς.( Εξ.συνεργάτες 8700€ Επίβλεψη και συνδρομή στην παρακολούθηση, παγίδευση και σήμανση χρυσαετών, Καύσιμα 1200€, Μετακινήσεις εξωτερικών συνεργατών, Εξοπλισμός 9200€ Πομποί GPS/GSM, Δεδομένα 6200€ Κόστος δεδομένων GPS/GSM (30/μήνα/πομπό)
Αναλώσιμα 500€ Teflon, υλικά παγίδευσης κλπ)</t>
    </r>
  </si>
  <si>
    <r>
      <t xml:space="preserve">α) Κόστος υλικών: 20.000 €  β) Κόστος εργασιών: 20.000 €
γ) </t>
    </r>
    <r>
      <rPr>
        <sz val="10"/>
        <color theme="1"/>
        <rFont val="Calibri"/>
        <family val="2"/>
        <scheme val="minor"/>
      </rPr>
      <t>Αμοιβή ειδικού/επιστημονικού συνεργάτη για υπηρεσίες σχεδιασμού και επίβλεψης έργου, υπόδειξη ορθής εγκατάστασης, έλεγχο ποιότητας κατασκευής, παρακολούθησης/εποπτείας, εκτίμηση αποτελεσματικότητας του έργου: 7.000 €</t>
    </r>
    <r>
      <rPr>
        <sz val="10"/>
        <color rgb="FF000000"/>
        <rFont val="Calibri"/>
        <family val="2"/>
        <charset val="161"/>
        <scheme val="minor"/>
      </rPr>
      <t xml:space="preserve">
ΣΥΝΟΛΙΚΟ ΚΟΣΤΟΣ: 47.000  €</t>
    </r>
  </si>
  <si>
    <r>
      <t xml:space="preserve">Τα 600 κομβικά φρεάτια του συστήματος άρδευσης παγιδεύουν από αρκετές εκατοντάδες έως και αρκετές χιλιάδες ζώα ετησίως, πολλά από τα οποία συνιστούν αυστηρώς προστατευόμενα είδη και είδη κοινοτικής σημασίας, όπως τα </t>
    </r>
    <r>
      <rPr>
        <i/>
        <sz val="12"/>
        <color rgb="FF000000"/>
        <rFont val="Calibri"/>
        <family val="2"/>
        <charset val="161"/>
        <scheme val="minor"/>
      </rPr>
      <t>Emys orbicularis, Mauremys rivulata, Natrix natrix, Elaphe quatuorlineata</t>
    </r>
    <r>
      <rPr>
        <sz val="12"/>
        <color theme="1"/>
        <rFont val="Calibri"/>
        <family val="2"/>
        <scheme val="minor"/>
      </rPr>
      <t xml:space="preserve"> και </t>
    </r>
    <r>
      <rPr>
        <i/>
        <sz val="12"/>
        <color rgb="FF000000"/>
        <rFont val="Calibri"/>
        <family val="2"/>
        <charset val="161"/>
        <scheme val="minor"/>
      </rPr>
      <t>Pelobates syriacus</t>
    </r>
    <r>
      <rPr>
        <sz val="12"/>
        <color theme="1"/>
        <rFont val="Calibri"/>
        <family val="2"/>
        <scheme val="minor"/>
      </rPr>
      <t>, είδη κοινά στην περιοχή ευθύνης του ΦΔ. Με την κατασκευή ραμπών εξόδου των ζώων αυτών μειώνεται σημαντικά η θνησιμότητά τους και ο πληθυσμός τους θα ανακάμψει τοπικά.</t>
    </r>
  </si>
  <si>
    <r>
      <t xml:space="preserve">1. Γκιώκας, Σ., Ραδέα, Κ., Τζωρτζακάκη, Ο. 2015. Παραδοτέο Β4 - Ασπόνδυλα - Έργο «Παρακολούθηση των ειδών πανίδας των Οδηγιών 92/43 και 79/409 της Ε.Ε.» της πράξης «Προστασία και Διατήρηση της Βιοποικιλότητας του Εθνικού Πάρκου Χελμού-Βουραϊκού». ΥΛΗ - ΔΙΑΧΕΙΡΙΣΗ &amp; ΠΡΟΣΤΑΣΙΑ ΠΕΡΙΒΑΛΛΟΝΟΣ, ΑΤΕΠΕ ΕΠΕ, NCC Ε.Π.Ε.
2. Settele et al. 2008. Climatic Risk Atlas of European Butterflies. Biorisk 1. Pensoft, Sofia-Moscow.  
3. Maes et al. 2019. Integrating national checklists and Red Lists for prioritising European butterfly conservation actions. Journal of Insect Conservation,  https://doi.org/10.1007/s10841-019-00127-z
</t>
    </r>
    <r>
      <rPr>
        <sz val="10"/>
        <rFont val="Calibri"/>
        <family val="2"/>
        <scheme val="minor"/>
      </rPr>
      <t>4. Johansson et al. 2017. Population dynamics and future persistence of the clouded Apollo butterfly in southern Scandinavia: The importance of low intensity grazing and creation of habitat patches. Biological Conservation, 206, 120-131.</t>
    </r>
  </si>
  <si>
    <t>Κιρκινέζι (Falco naumanni). Δημιουργία και διατήρηση φυτοφραχτών. (κόστος 10000€/Ηα)</t>
  </si>
  <si>
    <t xml:space="preserve">Προτείνεται η εφαρμογή μέτρων απομείωσης της θνησιμότητας της ορνιθοπανίδας σε σημεία τα οποία θα υποδεικνύονται από: 1) την χαρτογράφηση ευαισθησίας (βλ. αντίστοιχο προτεινόμενο μέτρο Ελληνικής Ορνιθολογικής Εταιρείας; 2) την εισήγηση αρμόδιων φορέων; 3) τον εντοπισμό περιστατικών πρόσκρουσης / ηλεκτροπληξίας από τους παρόχους ενέργειας, τις εταιρείες διαχείρισης των δικτύων ενέργειας και ΑΠΕ
Ως τεχνικές μετριασμού θνησιμότητας προτείνονται οι παρακάτω:
α) Μόνωση πυλώνων μεταφοράς ενέργειας ή και αντικατάσταση των πυλώνων με άλλου τύπου; β) Τοποθέτηση σημαντήρων για την αποφυγή προσκρούσεων; γ) Τοποθέτηση συστημάτων έγκαιρης προειδοποίησης και παύσης λειτουργίας σε ΑΙΟΠΑ.  Έχουν εφαρμοστεί με επιτυχία μεθοδολογίες για αντίστοιχες δράσεις που μπορούν να υιοθετηθούν μετά από προσαρμογή στις ελληνικές συνθήκες (LIFE08/NAT/BG000277).
Προτείνεται η μόνωση 3000 πυλώνων κατ’ έτος και τοποθέτηση σημαντήρων σε 30 χλμ δικτύου μεταφοράς ενέργειας κατ’ έτος, σε περιοχές ΖΕΠ του δικτύου Νatura 2000 που θα προκύψουν κατά προτεραιότητα από σχετική χαρτογράφηση ευαισθησίας.
Το κόστος έχει υπολογιστεί προσεγγιστικά: 700€ κόστος μόνωσης ανά πυλώνα και 5000€ κόστος σημαντήρων ανά χιλιόμετρο δικτύου. 
</t>
  </si>
  <si>
    <t>falakroSLOR NATURA MONITORING SYSTEM: Σύστημα ελέγχου και παρακολούθησης επιδράσεων στις περιοχές GR1140004 και GR1140009 με εργαλεία τηλεπισκόπησης και τηλεπισκοπικά δεδομένα μακρινής απόστασης για την αναγνώριση επιπτώσεων και πιέσεων στις περιοχές  του Όρους Φαλακρού που είναι ενταγμένες στο Δίκτυο Natura2000 και την λεπτομεριακή ανάλυσή τους στην συνέχεια με κοντινά τηλεπισκοπικά δεδομένα</t>
  </si>
  <si>
    <t>ΈΚΤΑΚΤΟ-Εφ'άπαξ</t>
  </si>
  <si>
    <t>24631.33 Εκτάρια</t>
  </si>
  <si>
    <t>300.000 Ευρώ</t>
  </si>
  <si>
    <t>ΠΕΡΙΦΕΡΕΙΑ ΑΝΑΤΟΛΙΚΗΣ ΜΑΚΕΔΟΝΙΑΣ ΘΡΑΚΗΣ</t>
  </si>
  <si>
    <t>Κομβικό εργαλείο στην ολοκληρωμένη εποπτική και διαχρονική βιώσιμη πορεία των προστατευόμενων περιοχών είναι η διαθεσιμότητα και λειτουργία συστημάτων μακρινής και κοντινής εποπτείας των περιοχών του δικτύου Natura 2000, με σύγχρονα και ακριβή δεδομένα τηλεπισκόπησης. ΤέτοιοσύστηματοfalakroShort &amp;LongRange NATURA MONITORING SYSTEM (falakroSLOR). H λειτουργία θα βασίζεται στην χρήση δορυφορικών δεδομένων  με μεγάλη χρονική διακριτική ικανότητα και σε κοντινά δεδομένα τηλεπισκόπησης με μεγάλη χωρική διακριτική ικανότητα, προκειμένου αρχικά να εντοπίζονται εγκαίρως πιέσεις στην προστατευόμενη περιοχή και στην συνέχεια να γίνεται μεγάλη ανάλυση και έλεγχος των πιέσεων και συμβάντων που αρχικά ανιχνεύονται. Η πιστότητα και λειτουργικότητα του συστήματος ενισχύεται με την χρήση σύγχρονων εργαλείων ανάλυσης εικόνας μέ ειδικά λογισμικά Γεωγραφικών Συστημάτων Πληροφοριών, Τηλεπισκόπησης και Φωτογραμμετρίας. Το σύστημα θα ολοκληρώνεται από ένα ισχυρό σύστημα λήψης απόφασης σχετικα με τις πιέσεις στις προστατευόμενες περιοχές του Φαλακρού όρους. Η υλοποίηση του εν λόγω project θα είναι μπορέσει να έχει εφαρμογή και σε άλλες περιοχές του δικτύου Natura προς την κατεύθυνση της ορθής διαχείρισης τους και εποπτείας τους.</t>
  </si>
  <si>
    <t>Προμελέτη Τμήματος Περιβάλλοντος και Υδροοικονομίας ΠΕ Δράμας/Δ/νση Περιβάλλοντος και Χωρικού Σχεδιασμού ΠΑΜΘ</t>
  </si>
  <si>
    <t>Μελέτη φέρουσας ικανότητας για τις παραγωγικές δραστηριότητες (λατομεία, κτηνοτροφία κα) που υπάρχουν και υπάρχει αυξανόμενο ενδιαφέρον, στις περιοχές GR1140004 και GR1140009 του Φαλακρού όρους</t>
  </si>
  <si>
    <t>200.000 Ευρώ</t>
  </si>
  <si>
    <t>Η περιοχή του Φαλακρού Όρους χαρακτηρίζεται από πολλές μαρμαροφόρες περιοχές, με αποτέλεσμα το μεγάλο ενδιαφέρον για λατομικές εκμεταλλεύσεις. Το ενδιαφέρον αυτό πολλές φορές εστιάζεται τόσο σε περιοχές οικοτόπων προτεραιότητας, όσο και σε περιοχές οικοτόπων της σχετικής οδηγίας. Παράλληλα στις εκτάσεις των περιοχών που είναι ενταγμένες στο δίκτυο Natura2000, GR1140004 και GR1140009, υπάρχουν εκτεταμένες περιοχές βόσκησης και ενδιαφέρον και για νέες κτηνοτροφικές μονάδας κυρίως εκτατικής μορφής. Η προτεινόμενη μελέτη φέρουσας ικανότητας για τις εν λόγω προστατευόμενες περιοχές θα αποτελέσει εργαλείο τεκμηρίωσης και διαχείρισης για την αειφόρο διαχείριση των περιοχών αυτών</t>
  </si>
  <si>
    <t>Εκτίμηση  τρωτότητας πηγών Μυλοποτάμου και πηγών Αγίας Βαρβάρας</t>
  </si>
  <si>
    <t>Μέσα στη λεκάνη απορροής των εν λόγω πηγών χωροθετείται και υπάρχει ενδιαφέρον για πλειάδα λατομικών εκμεταλλεύσεων, χωρίς καμία πρόβλεψη για το ιδιαίτερο υδρολογικό καθεστώς της λεκάνης απορροής που τροφοδοτεί τις πηγές και βρίσκεται εντός των περιοχών GR1140004 και GR1140009 του Όρους Φαλακρού. Δεδομένου ότι ο μηχανισμός λειτουργίας των πηγών αναφέρεται σε αφίξεις καρστικού ύδατος-καθολική ανθρακική υδρομάστευση των ασβεστολίθων της ανάντη των πηγών ορεινής μάζας, εκφράζονται επιφυλάξεις και προβληματισμός για τις τυχόν αρνητικές επιπτώσεις  , από τον μεγάλο αριθμό των λατομικών πιέσεων στην υδρολογία των προστατευόμενων  περιοχών αυτών και των πηγών που τροφοδοτούνται από αυτές. Μία εκτεταμένη χωροθέτηση λατομικών εκμεταλλεύσεων στην περιοχή αυτή, η οποία είναι η γεωλογική ζώνη που τροφοδοτεί τις τόσο σημαντικές πηγαίες αναβλύσεις ύδατος, δημιουργεί ερωτηματικά για τις συνεργατικές επιπτώσεις όλων των υπό εξέλιξη και των περιβαλλοντικά αδειοδοτημένων έργων και δραστηριοτήτων που ακολουθούν την διαδικασία των ΜΠΕ.</t>
  </si>
  <si>
    <t>1.Προμελέτη Τμήματος Περιβάλλοντος και Υδροοικονομίας ΠΕ Δράμας /Δ/νση Περιβάλλοντος και Χωρικού Σχεδιασμού ΠΑΜΘ        2.Πρώτη αναθεώρηση διαχειριστικών σχεδίων λεκανών απορροής ΥΔ11</t>
  </si>
  <si>
    <r>
      <t xml:space="preserve">Ηλιόπουλος Γιώργος, Δρ. Βιολογίας, Καλλιστώ Π.Ο.  </t>
    </r>
    <r>
      <rPr>
        <sz val="10"/>
        <color theme="1"/>
        <rFont val="Calibri"/>
        <family val="2"/>
        <charset val="161"/>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</si>
</sst>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0.00\ &quot;€&quot;;[Red]\-#,##0.00\ &quot;€&quot;"/>
    <numFmt numFmtId="165" formatCode="#,##0\ &quot;€&quot;;[Red]\-#,##0\ &quot;€&quot;"/>
    <numFmt numFmtId="166" formatCode="_-* #,##0.00\ [$€-408]_-;\-* #,##0.00\ [$€-408]_-;_-* &quot;-&quot;??\ [$€-408]_-;_-@_-"/>
    <numFmt numFmtId="167" formatCode="_-* #,##0.00\ _€_-;\-* #,##0.00\ _€_-;_-* &quot;-&quot;??\ _€_-;_-@"/>
    <numFmt numFmtId="168" formatCode="#,##0.00\ &quot;€&quot;"/>
    <numFmt numFmtId="169" formatCode="_([$€-2]\ * #,##0.000_);_([$€-2]\ * \(#,##0.000\);_([$€-2]\ * &quot;-&quot;??_);_(@_)"/>
    <numFmt numFmtId="170" formatCode="0.000"/>
    <numFmt numFmtId="171" formatCode="_-* #,##0\ [$€-408]_-;\-* #,##0\ [$€-408]_-;_-* &quot;-&quot;??\ [$€-408]_-;_-@_-"/>
    <numFmt numFmtId="172" formatCode="_-[$€-2]\ * #,##0.00_-;\-[$€-2]\ * #,##0.00_-;_-[$€-2]\ * &quot;-&quot;??_-;_-@_-"/>
    <numFmt numFmtId="173" formatCode="[$€-2]\ #,##0.00"/>
  </numFmts>
  <fonts count="128" x14ac:knownFonts="1">
    <font>
      <sz val="12"/>
      <color theme="1"/>
      <name val="Calibri"/>
      <family val="2"/>
      <scheme val="minor"/>
    </font>
    <font>
      <sz val="12"/>
      <color theme="1"/>
      <name val="Calibri"/>
      <family val="2"/>
      <scheme val="minor"/>
    </font>
    <font>
      <sz val="11"/>
      <color theme="1"/>
      <name val="Calibri"/>
      <family val="2"/>
      <charset val="161"/>
      <scheme val="minor"/>
    </font>
    <font>
      <b/>
      <sz val="12"/>
      <color indexed="8"/>
      <name val="Calibri"/>
      <family val="2"/>
      <charset val="128"/>
    </font>
    <font>
      <b/>
      <sz val="12"/>
      <color indexed="8"/>
      <name val="Trebuchet MS"/>
      <family val="2"/>
    </font>
    <font>
      <b/>
      <u/>
      <sz val="12"/>
      <color indexed="8"/>
      <name val="Trebuchet MS"/>
      <family val="2"/>
    </font>
    <font>
      <sz val="12"/>
      <color indexed="10"/>
      <name val="Calibri"/>
      <family val="2"/>
      <charset val="161"/>
    </font>
    <font>
      <sz val="12"/>
      <name val="Calibri"/>
      <family val="2"/>
      <charset val="161"/>
    </font>
    <font>
      <sz val="11"/>
      <color theme="1"/>
      <name val="Calibri"/>
      <family val="2"/>
      <charset val="161"/>
      <scheme val="minor"/>
    </font>
    <font>
      <b/>
      <sz val="12"/>
      <color theme="1"/>
      <name val="Calibri"/>
      <family val="2"/>
      <charset val="128"/>
      <scheme val="minor"/>
    </font>
    <font>
      <sz val="10"/>
      <color rgb="FF000000"/>
      <name val="Trebuchet MS"/>
      <family val="2"/>
    </font>
    <font>
      <sz val="10"/>
      <color theme="1"/>
      <name val="Trebuchet MS"/>
      <family val="2"/>
    </font>
    <font>
      <sz val="11"/>
      <color theme="1"/>
      <name val="Calibri"/>
      <family val="2"/>
      <scheme val="minor"/>
    </font>
    <font>
      <b/>
      <u/>
      <sz val="12"/>
      <color theme="1"/>
      <name val="Calibri"/>
      <family val="2"/>
      <scheme val="minor"/>
    </font>
    <font>
      <b/>
      <u/>
      <sz val="12"/>
      <color theme="1"/>
      <name val="Calibri"/>
      <family val="2"/>
      <charset val="161"/>
      <scheme val="minor"/>
    </font>
    <font>
      <sz val="12"/>
      <color rgb="FF000000"/>
      <name val="Calibri"/>
      <family val="2"/>
      <charset val="161"/>
      <scheme val="minor"/>
    </font>
    <font>
      <sz val="12"/>
      <color rgb="FFFF0000"/>
      <name val="Calibri"/>
      <family val="2"/>
      <charset val="129"/>
      <scheme val="minor"/>
    </font>
    <font>
      <sz val="12"/>
      <name val="Calibri"/>
      <family val="2"/>
      <charset val="161"/>
      <scheme val="minor"/>
    </font>
    <font>
      <sz val="12"/>
      <name val="Calibri"/>
      <family val="2"/>
      <charset val="129"/>
      <scheme val="minor"/>
    </font>
    <font>
      <sz val="11"/>
      <name val="Calibri"/>
      <family val="2"/>
      <charset val="129"/>
      <scheme val="minor"/>
    </font>
    <font>
      <b/>
      <sz val="12"/>
      <color theme="1"/>
      <name val="Trebuchet MS"/>
      <family val="2"/>
    </font>
    <font>
      <sz val="12"/>
      <color theme="1"/>
      <name val="Calibri"/>
      <family val="2"/>
      <charset val="161"/>
      <scheme val="minor"/>
    </font>
    <font>
      <u/>
      <sz val="12"/>
      <color theme="10"/>
      <name val="Calibri"/>
      <family val="2"/>
      <scheme val="minor"/>
    </font>
    <font>
      <u/>
      <sz val="12"/>
      <color theme="11"/>
      <name val="Calibri"/>
      <family val="2"/>
      <scheme val="minor"/>
    </font>
    <font>
      <sz val="12"/>
      <color rgb="FF3F3F76"/>
      <name val="Calibri"/>
      <family val="2"/>
      <scheme val="minor"/>
    </font>
    <font>
      <sz val="11"/>
      <color rgb="FF000000"/>
      <name val="Calibri"/>
      <family val="2"/>
      <charset val="161"/>
      <scheme val="minor"/>
    </font>
    <font>
      <i/>
      <sz val="11"/>
      <color theme="1"/>
      <name val="Calibri"/>
      <family val="2"/>
      <charset val="161"/>
      <scheme val="minor"/>
    </font>
    <font>
      <i/>
      <sz val="12"/>
      <color theme="1"/>
      <name val="Calibri"/>
      <family val="2"/>
      <charset val="161"/>
      <scheme val="minor"/>
    </font>
    <font>
      <b/>
      <sz val="12"/>
      <color rgb="FFFF0000"/>
      <name val="Calibri"/>
      <family val="2"/>
      <charset val="161"/>
      <scheme val="minor"/>
    </font>
    <font>
      <sz val="10"/>
      <name val="Trebuchet MS"/>
      <family val="2"/>
      <charset val="161"/>
    </font>
    <font>
      <i/>
      <sz val="10"/>
      <color rgb="FF000000"/>
      <name val="Trebuchet MS"/>
      <family val="2"/>
      <charset val="161"/>
    </font>
    <font>
      <sz val="11"/>
      <color rgb="FF000000"/>
      <name val="Arial"/>
      <family val="2"/>
      <charset val="161"/>
    </font>
    <font>
      <sz val="10"/>
      <color rgb="FF000000"/>
      <name val="Arial"/>
      <family val="2"/>
      <charset val="161"/>
    </font>
    <font>
      <i/>
      <sz val="10"/>
      <color rgb="FF000000"/>
      <name val="Arial"/>
      <family val="2"/>
      <charset val="161"/>
    </font>
    <font>
      <sz val="11"/>
      <color theme="1"/>
      <name val="Arial"/>
      <family val="2"/>
      <charset val="161"/>
    </font>
    <font>
      <i/>
      <sz val="11"/>
      <color theme="1"/>
      <name val="Arial"/>
      <family val="2"/>
      <charset val="161"/>
    </font>
    <font>
      <sz val="11"/>
      <name val="Arial"/>
      <family val="2"/>
      <charset val="161"/>
    </font>
    <font>
      <i/>
      <sz val="11"/>
      <color rgb="FF000000"/>
      <name val="Arial"/>
      <family val="2"/>
      <charset val="161"/>
    </font>
    <font>
      <sz val="10"/>
      <name val="Arial"/>
      <family val="2"/>
      <charset val="161"/>
    </font>
    <font>
      <i/>
      <sz val="11"/>
      <name val="Arial"/>
      <family val="2"/>
      <charset val="161"/>
    </font>
    <font>
      <vertAlign val="superscript"/>
      <sz val="10"/>
      <color rgb="FF000000"/>
      <name val="Trebuchet MS"/>
      <family val="2"/>
      <charset val="161"/>
    </font>
    <font>
      <i/>
      <sz val="10"/>
      <name val="Trebuchet MS"/>
      <family val="2"/>
      <charset val="161"/>
    </font>
    <font>
      <i/>
      <sz val="10"/>
      <color theme="1"/>
      <name val="Trebuchet MS"/>
      <family val="2"/>
      <charset val="161"/>
    </font>
    <font>
      <sz val="10"/>
      <color rgb="FF000000"/>
      <name val="Times New Roman"/>
      <family val="1"/>
    </font>
    <font>
      <sz val="10"/>
      <color theme="1"/>
      <name val="Times New Roman"/>
      <family val="1"/>
    </font>
    <font>
      <sz val="10"/>
      <color rgb="FF181919"/>
      <name val="Times New Roman"/>
      <family val="1"/>
    </font>
    <font>
      <b/>
      <sz val="10"/>
      <color rgb="FF181919"/>
      <name val="Times New Roman"/>
      <family val="1"/>
    </font>
    <font>
      <b/>
      <sz val="10"/>
      <color rgb="FF000000"/>
      <name val="Times New Roman"/>
      <family val="1"/>
    </font>
    <font>
      <b/>
      <sz val="10"/>
      <color theme="1"/>
      <name val="Times New Roman"/>
      <family val="1"/>
    </font>
    <font>
      <sz val="10"/>
      <color theme="1"/>
      <name val="Calibri"/>
      <family val="2"/>
      <scheme val="minor"/>
    </font>
    <font>
      <sz val="10"/>
      <name val="Calibri"/>
      <family val="2"/>
      <scheme val="minor"/>
    </font>
    <font>
      <i/>
      <sz val="12"/>
      <name val="Calibri"/>
      <family val="2"/>
      <scheme val="minor"/>
    </font>
    <font>
      <sz val="10"/>
      <color rgb="FF00B050"/>
      <name val="Trebuchet MS"/>
      <family val="2"/>
      <charset val="161"/>
    </font>
    <font>
      <b/>
      <sz val="10"/>
      <color rgb="FF000000"/>
      <name val="Trebuchet MS"/>
      <family val="2"/>
      <charset val="161"/>
    </font>
    <font>
      <u/>
      <sz val="10"/>
      <color rgb="FF000000"/>
      <name val="Trebuchet MS"/>
      <family val="2"/>
      <charset val="161"/>
    </font>
    <font>
      <sz val="8"/>
      <color theme="1"/>
      <name val="Calibri"/>
      <family val="2"/>
      <charset val="129"/>
      <scheme val="minor"/>
    </font>
    <font>
      <sz val="10"/>
      <color rgb="FFFF0000"/>
      <name val="Trebuchet MS"/>
      <family val="2"/>
      <charset val="161"/>
    </font>
    <font>
      <sz val="10"/>
      <color indexed="8"/>
      <name val="Trebuchet MS"/>
      <family val="2"/>
    </font>
    <font>
      <b/>
      <sz val="10"/>
      <color indexed="8"/>
      <name val="Trebuchet MS"/>
      <family val="2"/>
    </font>
    <font>
      <b/>
      <sz val="10"/>
      <name val="Trebuchet MS"/>
      <family val="2"/>
    </font>
    <font>
      <i/>
      <sz val="12"/>
      <color theme="1"/>
      <name val="Times New Roman"/>
      <family val="1"/>
      <charset val="161"/>
    </font>
    <font>
      <sz val="12"/>
      <color theme="1"/>
      <name val="Times New Roman"/>
      <family val="1"/>
      <charset val="161"/>
    </font>
    <font>
      <sz val="11"/>
      <color rgb="FF000000"/>
      <name val="Calibri"/>
      <family val="2"/>
      <charset val="161"/>
    </font>
    <font>
      <i/>
      <sz val="11"/>
      <color theme="1"/>
      <name val="Calibri"/>
      <family val="2"/>
      <charset val="161"/>
    </font>
    <font>
      <sz val="11"/>
      <color theme="1"/>
      <name val="Calibri"/>
      <family val="2"/>
      <charset val="161"/>
    </font>
    <font>
      <i/>
      <sz val="11"/>
      <color rgb="FF000000"/>
      <name val="Calibri"/>
      <family val="2"/>
      <charset val="161"/>
    </font>
    <font>
      <u/>
      <sz val="12"/>
      <color theme="1"/>
      <name val="Calibri"/>
      <family val="2"/>
      <scheme val="minor"/>
    </font>
    <font>
      <sz val="9"/>
      <color rgb="FF000000"/>
      <name val="Trebuchet MS"/>
      <family val="2"/>
      <charset val="161"/>
    </font>
    <font>
      <sz val="9"/>
      <color theme="1"/>
      <name val="Calibri"/>
      <family val="2"/>
      <charset val="161"/>
      <scheme val="minor"/>
    </font>
    <font>
      <sz val="9"/>
      <color theme="1"/>
      <name val="Trebuchet MS"/>
      <family val="2"/>
      <charset val="161"/>
    </font>
    <font>
      <b/>
      <sz val="9"/>
      <color theme="1"/>
      <name val="Calibri"/>
      <family val="2"/>
      <charset val="128"/>
      <scheme val="minor"/>
    </font>
    <font>
      <sz val="9"/>
      <name val="Calibri"/>
      <family val="2"/>
      <charset val="161"/>
      <scheme val="minor"/>
    </font>
    <font>
      <u/>
      <sz val="11"/>
      <color theme="1"/>
      <name val="Calibri"/>
      <family val="2"/>
      <charset val="161"/>
      <scheme val="minor"/>
    </font>
    <font>
      <sz val="11"/>
      <color rgb="FF000000"/>
      <name val="Trebuchet MS"/>
      <family val="2"/>
      <charset val="161"/>
    </font>
    <font>
      <sz val="11"/>
      <color theme="1"/>
      <name val="Trebuchet MS"/>
      <family val="2"/>
      <charset val="161"/>
    </font>
    <font>
      <b/>
      <i/>
      <u/>
      <sz val="10"/>
      <color rgb="FF000000"/>
      <name val="Trebuchet MS"/>
      <family val="2"/>
      <charset val="161"/>
    </font>
    <font>
      <sz val="10"/>
      <color theme="1"/>
      <name val="Calibri"/>
      <family val="2"/>
      <charset val="161"/>
    </font>
    <font>
      <sz val="12"/>
      <color indexed="8"/>
      <name val="Calibri"/>
      <family val="2"/>
      <charset val="161"/>
    </font>
    <font>
      <sz val="10"/>
      <color indexed="8"/>
      <name val="Verdana"/>
      <family val="2"/>
      <charset val="161"/>
    </font>
    <font>
      <sz val="11"/>
      <name val="Calibri"/>
      <family val="2"/>
      <charset val="161"/>
    </font>
    <font>
      <i/>
      <sz val="11"/>
      <name val="Calibri"/>
      <family val="2"/>
      <charset val="161"/>
    </font>
    <font>
      <i/>
      <sz val="11"/>
      <color rgb="FF000000"/>
      <name val="Calibri"/>
      <family val="2"/>
      <charset val="161"/>
      <scheme val="minor"/>
    </font>
    <font>
      <b/>
      <sz val="11"/>
      <color rgb="FF000000"/>
      <name val="Calibri"/>
      <family val="2"/>
      <charset val="161"/>
      <scheme val="minor"/>
    </font>
    <font>
      <sz val="12"/>
      <color rgb="FF222222"/>
      <name val="Calibri"/>
      <family val="2"/>
      <charset val="161"/>
      <scheme val="minor"/>
    </font>
    <font>
      <sz val="10"/>
      <color theme="1"/>
      <name val="Book Antiqua"/>
      <family val="1"/>
      <charset val="161"/>
    </font>
    <font>
      <b/>
      <sz val="10"/>
      <color theme="1"/>
      <name val="Calibri"/>
      <family val="2"/>
      <charset val="161"/>
      <scheme val="minor"/>
    </font>
    <font>
      <u/>
      <sz val="10"/>
      <color theme="1"/>
      <name val="Calibri"/>
      <family val="2"/>
      <charset val="161"/>
      <scheme val="minor"/>
    </font>
    <font>
      <i/>
      <sz val="10"/>
      <color theme="1"/>
      <name val="Calibri"/>
      <family val="2"/>
      <charset val="161"/>
      <scheme val="minor"/>
    </font>
    <font>
      <sz val="10"/>
      <color rgb="FF231F20"/>
      <name val="Calibri"/>
      <family val="2"/>
      <charset val="161"/>
      <scheme val="minor"/>
    </font>
    <font>
      <sz val="10"/>
      <color rgb="FF000000"/>
      <name val="Calibri"/>
      <family val="2"/>
      <charset val="161"/>
      <scheme val="minor"/>
    </font>
    <font>
      <i/>
      <sz val="12"/>
      <color rgb="FF000000"/>
      <name val="Calibri"/>
      <family val="2"/>
      <charset val="161"/>
      <scheme val="minor"/>
    </font>
    <font>
      <b/>
      <sz val="11"/>
      <color theme="1"/>
      <name val="Calibri"/>
      <family val="2"/>
      <charset val="129"/>
      <scheme val="minor"/>
    </font>
    <font>
      <vertAlign val="subscript"/>
      <sz val="10"/>
      <color rgb="FF000000"/>
      <name val="Trebuchet MS"/>
      <family val="2"/>
      <charset val="161"/>
    </font>
    <font>
      <b/>
      <sz val="12"/>
      <color rgb="FF000000"/>
      <name val="Calibri"/>
      <family val="2"/>
      <charset val="161"/>
      <scheme val="minor"/>
    </font>
    <font>
      <b/>
      <sz val="10"/>
      <color rgb="FF000000"/>
      <name val="Calibri"/>
      <family val="2"/>
      <scheme val="minor"/>
    </font>
    <font>
      <i/>
      <sz val="10"/>
      <color rgb="FF000000"/>
      <name val="Calibri"/>
      <family val="2"/>
      <scheme val="minor"/>
    </font>
    <font>
      <u/>
      <sz val="10"/>
      <color theme="10"/>
      <name val="Calibri"/>
      <family val="2"/>
      <scheme val="minor"/>
    </font>
    <font>
      <sz val="10"/>
      <color rgb="FFFF0000"/>
      <name val="Calibri"/>
      <family val="2"/>
      <scheme val="minor"/>
    </font>
    <font>
      <u/>
      <sz val="10"/>
      <color rgb="FF000000"/>
      <name val="Calibri"/>
      <family val="2"/>
      <scheme val="minor"/>
    </font>
    <font>
      <i/>
      <sz val="10"/>
      <name val="Calibri"/>
      <family val="2"/>
      <scheme val="minor"/>
    </font>
    <font>
      <sz val="10"/>
      <color indexed="8"/>
      <name val="Calibri"/>
      <family val="2"/>
      <scheme val="minor"/>
    </font>
    <font>
      <b/>
      <sz val="10"/>
      <color indexed="8"/>
      <name val="Calibri"/>
      <family val="2"/>
      <scheme val="minor"/>
    </font>
    <font>
      <sz val="9"/>
      <color rgb="FF000000"/>
      <name val="Calibri"/>
      <family val="2"/>
      <scheme val="minor"/>
    </font>
    <font>
      <sz val="14"/>
      <color rgb="FF000000"/>
      <name val="Calibri"/>
      <family val="2"/>
      <scheme val="minor"/>
    </font>
    <font>
      <sz val="14"/>
      <color theme="1"/>
      <name val="Calibri"/>
      <family val="2"/>
      <scheme val="minor"/>
    </font>
    <font>
      <b/>
      <sz val="11"/>
      <name val="Calibri"/>
      <family val="2"/>
      <scheme val="minor"/>
    </font>
    <font>
      <sz val="12"/>
      <color indexed="8"/>
      <name val="Calibri"/>
      <family val="2"/>
      <scheme val="minor"/>
    </font>
    <font>
      <b/>
      <sz val="10"/>
      <name val="Calibri"/>
      <family val="2"/>
      <scheme val="minor"/>
    </font>
    <font>
      <sz val="10"/>
      <color theme="1"/>
      <name val="Calibri (Body)"/>
    </font>
    <font>
      <b/>
      <sz val="10"/>
      <color rgb="FF000000"/>
      <name val="Calibri (Body)"/>
    </font>
    <font>
      <b/>
      <sz val="10"/>
      <color theme="1"/>
      <name val="Calibri (Body)"/>
    </font>
    <font>
      <sz val="10"/>
      <name val="Calibri (Body)"/>
    </font>
    <font>
      <sz val="10"/>
      <color rgb="FF000000"/>
      <name val="Calibri (Body)"/>
    </font>
    <font>
      <i/>
      <sz val="10"/>
      <color theme="1"/>
      <name val="Calibri (Body)"/>
    </font>
    <font>
      <i/>
      <u/>
      <sz val="10"/>
      <color theme="1"/>
      <name val="Calibri (Body)"/>
    </font>
    <font>
      <u/>
      <sz val="10"/>
      <color rgb="FF000000"/>
      <name val="Calibri (Body)"/>
    </font>
    <font>
      <i/>
      <sz val="10"/>
      <color rgb="FF000000"/>
      <name val="Calibri (Body)"/>
    </font>
    <font>
      <u/>
      <sz val="10"/>
      <color theme="10"/>
      <name val="Calibri (Body)"/>
    </font>
    <font>
      <u/>
      <sz val="10"/>
      <color theme="1"/>
      <name val="Calibri (Body)"/>
    </font>
    <font>
      <i/>
      <sz val="10"/>
      <name val="Calibri (Body)"/>
    </font>
    <font>
      <b/>
      <sz val="10"/>
      <name val="Calibri (Body)"/>
    </font>
    <font>
      <b/>
      <sz val="10"/>
      <color indexed="8"/>
      <name val="Calibri (Body)"/>
    </font>
    <font>
      <u/>
      <sz val="11"/>
      <color theme="10"/>
      <name val="Calibri"/>
      <family val="2"/>
      <scheme val="minor"/>
    </font>
    <font>
      <i/>
      <sz val="10"/>
      <color indexed="8"/>
      <name val="Calibri"/>
      <family val="2"/>
      <scheme val="minor"/>
    </font>
    <font>
      <i/>
      <sz val="12"/>
      <color rgb="FF222222"/>
      <name val="Calibri"/>
      <family val="2"/>
      <scheme val="minor"/>
    </font>
    <font>
      <i/>
      <sz val="11"/>
      <name val="Calibri"/>
      <family val="2"/>
      <scheme val="minor"/>
    </font>
    <font>
      <i/>
      <u/>
      <sz val="11"/>
      <name val="Calibri"/>
      <family val="2"/>
      <scheme val="minor"/>
    </font>
    <font>
      <vertAlign val="superscript"/>
      <sz val="10"/>
      <color rgb="FF00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D5F4"/>
        <bgColor indexed="64"/>
      </patternFill>
    </fill>
    <fill>
      <patternFill patternType="solid">
        <fgColor rgb="FFFFE1E1"/>
        <bgColor indexed="64"/>
      </patternFill>
    </fill>
    <fill>
      <patternFill patternType="solid">
        <fgColor theme="0"/>
        <bgColor indexed="64"/>
      </patternFill>
    </fill>
    <fill>
      <patternFill patternType="solid">
        <fgColor rgb="FFFFCC99"/>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medium">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diagonal/>
    </border>
  </borders>
  <cellStyleXfs count="14">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11" borderId="16" applyNumberFormat="0" applyAlignment="0" applyProtection="0"/>
    <xf numFmtId="0" fontId="22" fillId="0" borderId="0" applyNumberFormat="0" applyFill="0" applyBorder="0" applyAlignment="0" applyProtection="0"/>
    <xf numFmtId="0" fontId="77" fillId="0" borderId="0"/>
    <xf numFmtId="0" fontId="2" fillId="0" borderId="0"/>
  </cellStyleXfs>
  <cellXfs count="440">
    <xf numFmtId="0" fontId="0" fillId="0" borderId="0" xfId="0"/>
    <xf numFmtId="0" fontId="9" fillId="0" borderId="0" xfId="0" applyFont="1"/>
    <xf numFmtId="0" fontId="12" fillId="0" borderId="0" xfId="0" applyFont="1"/>
    <xf numFmtId="0" fontId="0" fillId="0" borderId="0" xfId="0" applyFont="1"/>
    <xf numFmtId="0" fontId="13" fillId="0" borderId="0" xfId="0" applyFont="1"/>
    <xf numFmtId="0" fontId="0" fillId="0" borderId="0" xfId="0" applyBorder="1" applyAlignment="1">
      <alignment horizontal="left" vertical="top" wrapText="1"/>
    </xf>
    <xf numFmtId="0" fontId="13" fillId="4" borderId="1" xfId="0" applyFont="1" applyFill="1" applyBorder="1" applyAlignment="1">
      <alignment vertical="top" wrapText="1"/>
    </xf>
    <xf numFmtId="0" fontId="13" fillId="5" borderId="1" xfId="0" applyFont="1" applyFill="1" applyBorder="1" applyAlignment="1">
      <alignment vertical="top" wrapText="1"/>
    </xf>
    <xf numFmtId="0" fontId="13" fillId="6" borderId="1" xfId="0" applyFont="1" applyFill="1" applyBorder="1" applyAlignment="1">
      <alignment vertical="top" wrapText="1"/>
    </xf>
    <xf numFmtId="0" fontId="13" fillId="7" borderId="1" xfId="0" applyFont="1" applyFill="1" applyBorder="1" applyAlignment="1">
      <alignment vertical="top" wrapText="1"/>
    </xf>
    <xf numFmtId="0" fontId="13" fillId="8" borderId="1" xfId="0" applyFont="1" applyFill="1" applyBorder="1" applyAlignment="1">
      <alignment vertical="top" wrapText="1"/>
    </xf>
    <xf numFmtId="0" fontId="13" fillId="9" borderId="1" xfId="0" applyFont="1" applyFill="1" applyBorder="1" applyAlignment="1">
      <alignment vertical="top" wrapText="1"/>
    </xf>
    <xf numFmtId="0" fontId="8" fillId="0" borderId="0" xfId="0" applyFont="1"/>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left" vertical="top" wrapText="1"/>
    </xf>
    <xf numFmtId="0" fontId="2" fillId="0" borderId="15" xfId="0" applyFont="1" applyBorder="1" applyAlignment="1">
      <alignment horizontal="left" vertical="top" wrapText="1"/>
    </xf>
    <xf numFmtId="0" fontId="2" fillId="0" borderId="14" xfId="0" applyFont="1" applyFill="1" applyBorder="1" applyAlignment="1">
      <alignment horizontal="left" vertical="top" wrapText="1"/>
    </xf>
    <xf numFmtId="0" fontId="11" fillId="0" borderId="14"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32" fillId="0" borderId="14"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1" fillId="0" borderId="14" xfId="0" applyFont="1" applyFill="1" applyBorder="1" applyAlignment="1">
      <alignment horizontal="center" vertical="center" wrapText="1"/>
    </xf>
    <xf numFmtId="0" fontId="34" fillId="0" borderId="14" xfId="0" applyFont="1" applyFill="1" applyBorder="1" applyAlignment="1">
      <alignment horizontal="left" vertical="top" wrapText="1"/>
    </xf>
    <xf numFmtId="44" fontId="31" fillId="0" borderId="14" xfId="8" applyFont="1" applyFill="1" applyBorder="1" applyAlignment="1">
      <alignment horizontal="center" vertical="center" wrapText="1"/>
    </xf>
    <xf numFmtId="0" fontId="34" fillId="0" borderId="15" xfId="0" applyFont="1" applyFill="1" applyBorder="1" applyAlignment="1">
      <alignment horizontal="left" vertical="top" wrapText="1"/>
    </xf>
    <xf numFmtId="0" fontId="31" fillId="0" borderId="14" xfId="0" applyFont="1" applyFill="1" applyBorder="1" applyAlignment="1">
      <alignment horizontal="left" vertical="top" wrapText="1"/>
    </xf>
    <xf numFmtId="0" fontId="32" fillId="0" borderId="14" xfId="0" applyFont="1" applyFill="1" applyBorder="1" applyAlignment="1">
      <alignment horizontal="left" vertical="top" wrapText="1"/>
    </xf>
    <xf numFmtId="0" fontId="10" fillId="0" borderId="14"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68" fillId="0" borderId="14" xfId="0" applyFont="1" applyBorder="1" applyAlignment="1">
      <alignment horizontal="left" vertical="center" wrapText="1"/>
    </xf>
    <xf numFmtId="0" fontId="68" fillId="0" borderId="14" xfId="0" applyFont="1" applyBorder="1" applyAlignment="1">
      <alignment horizontal="center" vertical="center" wrapText="1"/>
    </xf>
    <xf numFmtId="0" fontId="0" fillId="0" borderId="0" xfId="0" applyFill="1"/>
    <xf numFmtId="0" fontId="29" fillId="0"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49" fillId="0" borderId="14" xfId="0" applyFont="1" applyBorder="1" applyAlignment="1">
      <alignment horizontal="left" vertical="center" wrapText="1"/>
    </xf>
    <xf numFmtId="0" fontId="15" fillId="0" borderId="14" xfId="0" applyFont="1" applyBorder="1" applyAlignment="1">
      <alignment horizontal="left" vertical="center" wrapText="1"/>
    </xf>
    <xf numFmtId="0" fontId="1" fillId="0" borderId="0" xfId="0" applyFont="1"/>
    <xf numFmtId="0" fontId="1" fillId="0" borderId="0" xfId="0" applyFont="1" applyAlignment="1">
      <alignment horizontal="left"/>
    </xf>
    <xf numFmtId="0" fontId="91" fillId="0" borderId="0" xfId="0" applyFont="1"/>
    <xf numFmtId="4" fontId="10" fillId="0" borderId="14"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0" fontId="10" fillId="0" borderId="14" xfId="0" applyFont="1" applyFill="1" applyBorder="1" applyAlignment="1">
      <alignment horizontal="left" vertical="top" wrapText="1"/>
    </xf>
    <xf numFmtId="0" fontId="0" fillId="0" borderId="0" xfId="0" applyAlignment="1">
      <alignment vertical="center"/>
    </xf>
    <xf numFmtId="0" fontId="2" fillId="0" borderId="15" xfId="0" applyFont="1" applyFill="1" applyBorder="1" applyAlignment="1">
      <alignment horizontal="left" vertical="top" wrapText="1"/>
    </xf>
    <xf numFmtId="170" fontId="29" fillId="0" borderId="14" xfId="0" applyNumberFormat="1" applyFont="1" applyFill="1" applyBorder="1" applyAlignment="1">
      <alignment horizontal="center" vertical="center" wrapText="1"/>
    </xf>
    <xf numFmtId="0" fontId="29" fillId="0" borderId="14"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0" fillId="0" borderId="14" xfId="0" applyFill="1" applyBorder="1" applyAlignment="1">
      <alignment horizontal="left" vertical="center" wrapText="1"/>
    </xf>
    <xf numFmtId="0" fontId="11" fillId="0" borderId="14" xfId="0" applyFont="1" applyFill="1" applyBorder="1" applyAlignment="1">
      <alignment horizontal="center" vertical="center" wrapText="1"/>
    </xf>
    <xf numFmtId="166" fontId="10" fillId="0" borderId="14" xfId="0" applyNumberFormat="1" applyFont="1" applyFill="1" applyBorder="1" applyAlignment="1">
      <alignment horizontal="center" vertical="center" wrapText="1"/>
    </xf>
    <xf numFmtId="166" fontId="29" fillId="0" borderId="14" xfId="0" applyNumberFormat="1" applyFont="1" applyFill="1" applyBorder="1" applyAlignment="1">
      <alignment horizontal="center" vertical="center" wrapText="1"/>
    </xf>
    <xf numFmtId="0" fontId="68" fillId="0" borderId="14" xfId="0" applyFont="1" applyFill="1" applyBorder="1" applyAlignment="1">
      <alignment horizontal="center" vertical="center"/>
    </xf>
    <xf numFmtId="0" fontId="68" fillId="0" borderId="14" xfId="0" applyFont="1" applyFill="1" applyBorder="1" applyAlignment="1">
      <alignment horizontal="left" vertical="center" wrapText="1"/>
    </xf>
    <xf numFmtId="168" fontId="10" fillId="0" borderId="14" xfId="0" applyNumberFormat="1" applyFont="1" applyFill="1" applyBorder="1" applyAlignment="1">
      <alignment horizontal="center" vertical="center" wrapText="1"/>
    </xf>
    <xf numFmtId="0" fontId="1" fillId="0" borderId="14" xfId="0" applyFont="1" applyFill="1" applyBorder="1" applyAlignment="1">
      <alignment horizontal="left" vertical="center" wrapText="1"/>
    </xf>
    <xf numFmtId="0" fontId="10" fillId="0" borderId="0" xfId="0" applyFont="1" applyBorder="1" applyAlignment="1">
      <alignment vertical="center"/>
    </xf>
    <xf numFmtId="0" fontId="53" fillId="2" borderId="14"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5" fillId="0" borderId="14" xfId="0" applyFont="1" applyFill="1" applyBorder="1" applyAlignment="1">
      <alignment vertical="center" wrapText="1"/>
    </xf>
    <xf numFmtId="0" fontId="53" fillId="2" borderId="7" xfId="0" applyFont="1" applyFill="1" applyBorder="1" applyAlignment="1">
      <alignment horizontal="center" vertical="center" wrapText="1"/>
    </xf>
    <xf numFmtId="0" fontId="53" fillId="0" borderId="14" xfId="0" applyFont="1" applyFill="1" applyBorder="1" applyAlignment="1">
      <alignment horizontal="left" vertical="center" wrapText="1"/>
    </xf>
    <xf numFmtId="0" fontId="10" fillId="0" borderId="15" xfId="0" applyFont="1" applyFill="1" applyBorder="1" applyAlignment="1">
      <alignment horizontal="left" vertical="top" wrapText="1"/>
    </xf>
    <xf numFmtId="0" fontId="38" fillId="0" borderId="14" xfId="0" applyFont="1" applyFill="1" applyBorder="1" applyAlignment="1">
      <alignment horizontal="left" vertical="top" wrapText="1"/>
    </xf>
    <xf numFmtId="0" fontId="44" fillId="0" borderId="14" xfId="0" applyFont="1" applyFill="1" applyBorder="1" applyAlignment="1">
      <alignment horizontal="left" vertical="top" wrapText="1"/>
    </xf>
    <xf numFmtId="0" fontId="57" fillId="0" borderId="14"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11"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5" xfId="0" applyFont="1" applyFill="1" applyBorder="1" applyAlignment="1">
      <alignment horizontal="left" vertical="top" wrapText="1"/>
    </xf>
    <xf numFmtId="0" fontId="25" fillId="0" borderId="14" xfId="0" applyFont="1" applyFill="1" applyBorder="1" applyAlignment="1">
      <alignment horizontal="left" vertical="top" wrapText="1"/>
    </xf>
    <xf numFmtId="0" fontId="31" fillId="0" borderId="15" xfId="0" applyFont="1" applyFill="1" applyBorder="1" applyAlignment="1">
      <alignment horizontal="left" vertical="top" wrapText="1"/>
    </xf>
    <xf numFmtId="0" fontId="36" fillId="0" borderId="14" xfId="0" applyFont="1" applyFill="1" applyBorder="1" applyAlignment="1">
      <alignment horizontal="left" vertical="top" wrapText="1"/>
    </xf>
    <xf numFmtId="0" fontId="36" fillId="0" borderId="15" xfId="0" applyFont="1" applyFill="1" applyBorder="1" applyAlignment="1">
      <alignment horizontal="left" vertical="top" wrapText="1"/>
    </xf>
    <xf numFmtId="0" fontId="38" fillId="0" borderId="15" xfId="0" applyFont="1" applyFill="1" applyBorder="1" applyAlignment="1">
      <alignment horizontal="left" vertical="top" wrapText="1"/>
    </xf>
    <xf numFmtId="0" fontId="19" fillId="0" borderId="14" xfId="10" applyFont="1" applyFill="1" applyBorder="1" applyAlignment="1">
      <alignment horizontal="left" vertical="top" wrapText="1"/>
    </xf>
    <xf numFmtId="0" fontId="29" fillId="0" borderId="14" xfId="0" applyFont="1" applyFill="1" applyBorder="1" applyAlignment="1">
      <alignment horizontal="left" vertical="top" wrapText="1"/>
    </xf>
    <xf numFmtId="0" fontId="45" fillId="0" borderId="15" xfId="0" applyFont="1" applyFill="1" applyBorder="1" applyAlignment="1">
      <alignment horizontal="left" vertical="top" wrapText="1"/>
    </xf>
    <xf numFmtId="0" fontId="1" fillId="0" borderId="14" xfId="0" applyFont="1" applyFill="1" applyBorder="1" applyAlignment="1">
      <alignment horizontal="left" vertical="top" wrapText="1"/>
    </xf>
    <xf numFmtId="0" fontId="55" fillId="0" borderId="15" xfId="0" applyFont="1" applyFill="1" applyBorder="1" applyAlignment="1">
      <alignment horizontal="left" vertical="top" wrapText="1"/>
    </xf>
    <xf numFmtId="0" fontId="29" fillId="0" borderId="15" xfId="0" applyFont="1" applyFill="1" applyBorder="1" applyAlignment="1">
      <alignment horizontal="left" vertical="top" wrapText="1"/>
    </xf>
    <xf numFmtId="0" fontId="62" fillId="0" borderId="15" xfId="0" applyFont="1" applyFill="1" applyBorder="1" applyAlignment="1">
      <alignment horizontal="left" vertical="top" wrapText="1"/>
    </xf>
    <xf numFmtId="0" fontId="68"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78" fillId="0" borderId="14" xfId="12" applyFont="1" applyFill="1" applyBorder="1" applyAlignment="1">
      <alignment horizontal="left" vertical="top" wrapText="1"/>
    </xf>
    <xf numFmtId="0" fontId="78" fillId="0" borderId="15" xfId="12" applyFont="1" applyFill="1" applyBorder="1" applyAlignment="1">
      <alignment horizontal="left" vertical="top" wrapText="1"/>
    </xf>
    <xf numFmtId="0" fontId="79" fillId="0" borderId="14" xfId="12" applyFont="1" applyFill="1" applyBorder="1" applyAlignment="1">
      <alignment horizontal="left" vertical="top" wrapText="1"/>
    </xf>
    <xf numFmtId="0" fontId="79" fillId="0" borderId="15" xfId="12" applyFont="1" applyFill="1" applyBorder="1" applyAlignment="1">
      <alignment horizontal="left" vertical="top" wrapText="1"/>
    </xf>
    <xf numFmtId="0" fontId="49" fillId="0" borderId="15" xfId="0" applyFont="1" applyFill="1" applyBorder="1" applyAlignment="1">
      <alignment horizontal="left" vertical="top" wrapText="1"/>
    </xf>
    <xf numFmtId="0" fontId="2"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3" fontId="25" fillId="0" borderId="14" xfId="0" applyNumberFormat="1"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6" fillId="0" borderId="14" xfId="0" applyFont="1" applyFill="1" applyBorder="1" applyAlignment="1">
      <alignment horizontal="center" vertical="center" wrapText="1"/>
    </xf>
    <xf numFmtId="44" fontId="36" fillId="0" borderId="14" xfId="8" applyFont="1" applyFill="1" applyBorder="1" applyAlignment="1">
      <alignment horizontal="center" vertical="center" wrapText="1"/>
    </xf>
    <xf numFmtId="0" fontId="32" fillId="0" borderId="1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4" fillId="0" borderId="14" xfId="0" applyFont="1" applyFill="1" applyBorder="1" applyAlignment="1">
      <alignment horizontal="center" vertical="center" wrapText="1"/>
    </xf>
    <xf numFmtId="169" fontId="10" fillId="0" borderId="14" xfId="0" applyNumberFormat="1" applyFont="1" applyFill="1" applyBorder="1" applyAlignment="1">
      <alignment horizontal="center" vertical="center" wrapText="1"/>
    </xf>
    <xf numFmtId="169" fontId="29" fillId="0" borderId="14" xfId="0" applyNumberFormat="1" applyFont="1" applyFill="1" applyBorder="1" applyAlignment="1">
      <alignment horizontal="center" vertical="center" wrapText="1"/>
    </xf>
    <xf numFmtId="170" fontId="10" fillId="0" borderId="14" xfId="0" applyNumberFormat="1" applyFont="1" applyFill="1" applyBorder="1" applyAlignment="1">
      <alignment horizontal="center" vertical="center" wrapText="1"/>
    </xf>
    <xf numFmtId="3" fontId="29" fillId="0" borderId="14" xfId="0" applyNumberFormat="1" applyFont="1" applyFill="1" applyBorder="1" applyAlignment="1">
      <alignment horizontal="center" vertical="center" wrapText="1"/>
    </xf>
    <xf numFmtId="0" fontId="56" fillId="0" borderId="14" xfId="0" applyFont="1" applyFill="1" applyBorder="1" applyAlignment="1">
      <alignment horizontal="center" vertical="center" wrapText="1"/>
    </xf>
    <xf numFmtId="0" fontId="68" fillId="0" borderId="14" xfId="0" applyFont="1" applyFill="1" applyBorder="1" applyAlignment="1">
      <alignment horizontal="center" vertical="center" wrapText="1"/>
    </xf>
    <xf numFmtId="172" fontId="67" fillId="0" borderId="14"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73" fillId="0" borderId="14" xfId="0" applyFont="1" applyFill="1" applyBorder="1" applyAlignment="1">
      <alignment horizontal="center" vertical="center" wrapText="1"/>
    </xf>
    <xf numFmtId="1" fontId="73" fillId="0" borderId="14" xfId="7" applyNumberFormat="1"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3" fillId="0" borderId="14" xfId="7" applyNumberFormat="1" applyFont="1" applyFill="1" applyBorder="1" applyAlignment="1">
      <alignment horizontal="center" vertical="center" wrapText="1"/>
    </xf>
    <xf numFmtId="0" fontId="78" fillId="0" borderId="14" xfId="12" applyFont="1" applyFill="1" applyBorder="1" applyAlignment="1">
      <alignment horizontal="center" vertical="center" wrapText="1"/>
    </xf>
    <xf numFmtId="164" fontId="78" fillId="0" borderId="14" xfId="12" applyNumberFormat="1" applyFont="1" applyFill="1" applyBorder="1" applyAlignment="1">
      <alignment horizontal="center" vertical="center" wrapText="1"/>
    </xf>
    <xf numFmtId="164" fontId="84" fillId="0" borderId="14"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3" fontId="15"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65" fontId="11" fillId="0" borderId="14"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53" fillId="2" borderId="15" xfId="0" applyFont="1" applyFill="1" applyBorder="1" applyAlignment="1">
      <alignment horizontal="center" vertical="center" wrapText="1"/>
    </xf>
    <xf numFmtId="0" fontId="9" fillId="0" borderId="0" xfId="0" applyFont="1" applyAlignment="1">
      <alignment horizontal="center" vertical="center"/>
    </xf>
    <xf numFmtId="0" fontId="43" fillId="0" borderId="14"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73" fillId="0" borderId="14" xfId="0" applyFont="1" applyFill="1" applyBorder="1" applyAlignment="1">
      <alignment horizontal="left" vertical="center" wrapText="1"/>
    </xf>
    <xf numFmtId="0" fontId="78" fillId="0" borderId="14" xfId="12" applyFont="1" applyFill="1" applyBorder="1" applyAlignment="1">
      <alignment horizontal="left" vertical="center" wrapText="1"/>
    </xf>
    <xf numFmtId="0" fontId="25" fillId="0" borderId="14" xfId="0" quotePrefix="1" applyFont="1" applyFill="1" applyBorder="1" applyAlignment="1">
      <alignment horizontal="left" vertical="center" wrapText="1"/>
    </xf>
    <xf numFmtId="0" fontId="15" fillId="0" borderId="14" xfId="0" applyFont="1" applyFill="1" applyBorder="1" applyAlignment="1">
      <alignment horizontal="left" vertical="center" wrapText="1"/>
    </xf>
    <xf numFmtId="0" fontId="0" fillId="0" borderId="0" xfId="0" applyFill="1" applyAlignment="1">
      <alignment vertical="center"/>
    </xf>
    <xf numFmtId="0" fontId="93" fillId="2" borderId="7" xfId="0" applyFont="1" applyFill="1" applyBorder="1" applyAlignment="1">
      <alignment horizontal="center" vertical="center" wrapText="1"/>
    </xf>
    <xf numFmtId="0" fontId="9" fillId="0" borderId="0" xfId="0" applyFont="1" applyFill="1" applyAlignment="1">
      <alignment horizontal="center" vertical="center"/>
    </xf>
    <xf numFmtId="0" fontId="13" fillId="0" borderId="0" xfId="0" applyFont="1" applyFill="1" applyAlignment="1">
      <alignment horizontal="center" vertical="center"/>
    </xf>
    <xf numFmtId="0" fontId="13" fillId="2" borderId="1" xfId="0" applyFont="1" applyFill="1" applyBorder="1" applyAlignment="1">
      <alignment horizontal="center" vertical="center" wrapText="1"/>
    </xf>
    <xf numFmtId="0" fontId="9" fillId="2" borderId="0" xfId="0" applyFont="1" applyFill="1" applyAlignment="1">
      <alignment horizontal="center" vertical="center"/>
    </xf>
    <xf numFmtId="0" fontId="53" fillId="2" borderId="7" xfId="0" applyFont="1" applyFill="1" applyBorder="1" applyAlignment="1">
      <alignment horizontal="center" vertical="center"/>
    </xf>
    <xf numFmtId="0" fontId="17" fillId="0" borderId="14" xfId="0" applyFont="1" applyBorder="1" applyAlignment="1">
      <alignment horizontal="center" vertical="center" wrapText="1"/>
    </xf>
    <xf numFmtId="0" fontId="2"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49" fillId="0" borderId="14" xfId="0" applyFont="1" applyBorder="1" applyAlignment="1">
      <alignment horizontal="center" vertical="center" wrapText="1"/>
    </xf>
    <xf numFmtId="3" fontId="68"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3" fontId="15" fillId="0" borderId="14"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0" fontId="89"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10" borderId="14" xfId="0" applyFont="1" applyFill="1" applyBorder="1" applyAlignment="1">
      <alignment horizontal="center" vertical="center" wrapText="1"/>
    </xf>
    <xf numFmtId="0" fontId="89" fillId="10" borderId="14" xfId="0" applyFont="1" applyFill="1" applyBorder="1" applyAlignment="1">
      <alignment horizontal="center" vertical="center" wrapText="1"/>
    </xf>
    <xf numFmtId="0" fontId="94" fillId="2" borderId="7" xfId="0" applyFont="1" applyFill="1" applyBorder="1" applyAlignment="1">
      <alignment horizontal="center" vertical="center" wrapText="1"/>
    </xf>
    <xf numFmtId="0" fontId="89" fillId="0" borderId="14" xfId="0" applyFont="1" applyFill="1" applyBorder="1" applyAlignment="1">
      <alignment horizontal="center" vertical="center" wrapText="1"/>
    </xf>
    <xf numFmtId="3" fontId="89" fillId="0" borderId="14" xfId="0" applyNumberFormat="1" applyFont="1" applyFill="1" applyBorder="1" applyAlignment="1">
      <alignment horizontal="center" vertical="center" wrapText="1"/>
    </xf>
    <xf numFmtId="4" fontId="89"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3" fontId="89" fillId="0" borderId="14" xfId="0" applyNumberFormat="1" applyFont="1" applyBorder="1" applyAlignment="1">
      <alignment horizontal="center" vertical="center" wrapText="1"/>
    </xf>
    <xf numFmtId="0" fontId="49"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50" fillId="0" borderId="14" xfId="0" applyFont="1" applyBorder="1" applyAlignment="1">
      <alignment horizontal="center" vertical="center" wrapText="1"/>
    </xf>
    <xf numFmtId="3" fontId="50" fillId="0" borderId="14" xfId="0" applyNumberFormat="1" applyFont="1" applyBorder="1" applyAlignment="1">
      <alignment horizontal="center" vertical="center" wrapText="1"/>
    </xf>
    <xf numFmtId="165" fontId="89" fillId="0" borderId="14" xfId="0" applyNumberFormat="1" applyFont="1" applyBorder="1" applyAlignment="1">
      <alignment horizontal="center" vertical="center" wrapText="1"/>
    </xf>
    <xf numFmtId="0" fontId="2" fillId="0" borderId="15" xfId="0" applyFont="1" applyFill="1" applyBorder="1" applyAlignment="1">
      <alignment horizontal="center" vertical="center" wrapText="1"/>
    </xf>
    <xf numFmtId="44" fontId="25" fillId="0" borderId="14" xfId="8" applyFont="1" applyFill="1" applyBorder="1" applyAlignment="1">
      <alignment horizontal="center" vertical="center" wrapText="1"/>
    </xf>
    <xf numFmtId="168" fontId="89" fillId="0" borderId="14" xfId="0" applyNumberFormat="1" applyFont="1" applyBorder="1" applyAlignment="1">
      <alignment horizontal="center" vertical="center" wrapText="1"/>
    </xf>
    <xf numFmtId="168" fontId="89" fillId="10" borderId="14" xfId="0" applyNumberFormat="1" applyFont="1" applyFill="1" applyBorder="1" applyAlignment="1">
      <alignment horizontal="center" vertical="center" wrapText="1"/>
    </xf>
    <xf numFmtId="169" fontId="89" fillId="0" borderId="14" xfId="0" applyNumberFormat="1" applyFont="1" applyBorder="1" applyAlignment="1">
      <alignment horizontal="center" vertical="center" wrapText="1"/>
    </xf>
    <xf numFmtId="0" fontId="50" fillId="0" borderId="14" xfId="0" applyFont="1" applyFill="1" applyBorder="1" applyAlignment="1">
      <alignment horizontal="center" vertical="center" wrapText="1"/>
    </xf>
    <xf numFmtId="166" fontId="89" fillId="0" borderId="14" xfId="0" applyNumberFormat="1" applyFont="1" applyBorder="1" applyAlignment="1">
      <alignment horizontal="center" vertical="center" wrapText="1"/>
    </xf>
    <xf numFmtId="0" fontId="102" fillId="0" borderId="14" xfId="0" applyFont="1" applyBorder="1" applyAlignment="1">
      <alignment horizontal="center" vertical="center" wrapText="1"/>
    </xf>
    <xf numFmtId="172" fontId="102" fillId="0" borderId="14" xfId="0" applyNumberFormat="1" applyFont="1" applyBorder="1" applyAlignment="1">
      <alignment horizontal="center" vertical="center" wrapText="1"/>
    </xf>
    <xf numFmtId="0" fontId="103" fillId="0" borderId="14" xfId="0" applyFont="1" applyBorder="1" applyAlignment="1">
      <alignment horizontal="center" vertical="center" wrapText="1"/>
    </xf>
    <xf numFmtId="0" fontId="104" fillId="0" borderId="14" xfId="0" applyFont="1" applyBorder="1" applyAlignment="1">
      <alignment horizontal="center" vertical="center" wrapText="1"/>
    </xf>
    <xf numFmtId="4" fontId="89" fillId="0" borderId="14" xfId="0" applyNumberFormat="1" applyFont="1" applyBorder="1" applyAlignment="1">
      <alignment horizontal="center" vertical="center" wrapText="1"/>
    </xf>
    <xf numFmtId="0" fontId="100" fillId="0" borderId="14" xfId="12" applyFont="1" applyBorder="1" applyAlignment="1">
      <alignment horizontal="center" vertical="center" wrapText="1"/>
    </xf>
    <xf numFmtId="164" fontId="100" fillId="0" borderId="14" xfId="12" applyNumberFormat="1" applyFont="1" applyBorder="1" applyAlignment="1">
      <alignment horizontal="center" vertical="center" wrapText="1"/>
    </xf>
    <xf numFmtId="0" fontId="89" fillId="10" borderId="14" xfId="0" applyNumberFormat="1" applyFont="1" applyFill="1" applyBorder="1" applyAlignment="1">
      <alignment horizontal="center" vertical="center" wrapText="1"/>
    </xf>
    <xf numFmtId="3" fontId="89" fillId="10" borderId="14" xfId="0" applyNumberFormat="1" applyFont="1" applyFill="1" applyBorder="1" applyAlignment="1">
      <alignment horizontal="center" vertical="center" wrapText="1"/>
    </xf>
    <xf numFmtId="4" fontId="50" fillId="0" borderId="14" xfId="0" applyNumberFormat="1" applyFont="1" applyBorder="1" applyAlignment="1">
      <alignment horizontal="center" vertical="center" wrapText="1"/>
    </xf>
    <xf numFmtId="3" fontId="49" fillId="0" borderId="14" xfId="0" applyNumberFormat="1" applyFont="1" applyBorder="1" applyAlignment="1">
      <alignment horizontal="center" vertical="center" wrapText="1"/>
    </xf>
    <xf numFmtId="44" fontId="89" fillId="0" borderId="14" xfId="8" applyFont="1" applyBorder="1" applyAlignment="1">
      <alignment horizontal="center" vertical="center" wrapText="1"/>
    </xf>
    <xf numFmtId="49" fontId="89" fillId="0" borderId="14" xfId="0" applyNumberFormat="1" applyFont="1" applyBorder="1" applyAlignment="1">
      <alignment horizontal="center" vertical="center" wrapText="1"/>
    </xf>
    <xf numFmtId="165" fontId="49" fillId="0" borderId="14" xfId="0" applyNumberFormat="1" applyFont="1" applyBorder="1" applyAlignment="1">
      <alignment horizontal="center" vertical="center" wrapText="1"/>
    </xf>
    <xf numFmtId="0" fontId="94" fillId="2" borderId="9" xfId="0" applyFont="1" applyFill="1" applyBorder="1" applyAlignment="1">
      <alignment horizontal="center" vertical="center" wrapText="1"/>
    </xf>
    <xf numFmtId="0" fontId="94" fillId="2" borderId="6" xfId="0" applyFont="1" applyFill="1" applyBorder="1" applyAlignment="1">
      <alignment horizontal="center" vertical="center" wrapText="1"/>
    </xf>
    <xf numFmtId="0" fontId="9" fillId="0" borderId="0" xfId="0" applyFont="1" applyBorder="1" applyAlignment="1">
      <alignment horizontal="left" vertical="top" wrapText="1"/>
    </xf>
    <xf numFmtId="0" fontId="13" fillId="2" borderId="0" xfId="0" applyFont="1" applyFill="1" applyBorder="1" applyAlignment="1">
      <alignment vertical="top" wrapText="1"/>
    </xf>
    <xf numFmtId="0" fontId="17" fillId="0" borderId="14" xfId="0" applyFont="1" applyBorder="1" applyAlignment="1">
      <alignment horizontal="left" vertical="center" wrapText="1"/>
    </xf>
    <xf numFmtId="0" fontId="17" fillId="1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Fill="1" applyBorder="1" applyAlignment="1">
      <alignment horizontal="left" vertical="center" wrapText="1"/>
    </xf>
    <xf numFmtId="0" fontId="89" fillId="0" borderId="14" xfId="0" applyFont="1" applyBorder="1" applyAlignment="1">
      <alignment horizontal="left" vertical="center" wrapText="1"/>
    </xf>
    <xf numFmtId="0" fontId="25" fillId="0" borderId="14" xfId="0" applyFont="1" applyBorder="1" applyAlignment="1">
      <alignment horizontal="left" vertical="center" wrapText="1"/>
    </xf>
    <xf numFmtId="0" fontId="89" fillId="0" borderId="14" xfId="0" applyFont="1" applyFill="1" applyBorder="1" applyAlignment="1">
      <alignment horizontal="left" vertical="center" wrapText="1"/>
    </xf>
    <xf numFmtId="0" fontId="89" fillId="10" borderId="14" xfId="0" applyFont="1" applyFill="1" applyBorder="1" applyAlignment="1">
      <alignment horizontal="left" vertical="center" wrapText="1"/>
    </xf>
    <xf numFmtId="0" fontId="50" fillId="0" borderId="14" xfId="0" applyFont="1" applyBorder="1" applyAlignment="1">
      <alignment horizontal="left" vertical="center" wrapText="1"/>
    </xf>
    <xf numFmtId="0" fontId="50" fillId="0" borderId="14" xfId="0" applyFont="1" applyFill="1" applyBorder="1" applyAlignment="1">
      <alignment horizontal="left" vertical="center" wrapText="1"/>
    </xf>
    <xf numFmtId="0" fontId="100" fillId="0" borderId="14" xfId="0" applyFont="1" applyBorder="1" applyAlignment="1">
      <alignment horizontal="left" vertical="center" wrapText="1"/>
    </xf>
    <xf numFmtId="0" fontId="102" fillId="0" borderId="14" xfId="0" applyFont="1" applyBorder="1" applyAlignment="1">
      <alignment horizontal="left" vertical="center" wrapText="1"/>
    </xf>
    <xf numFmtId="0" fontId="103" fillId="0" borderId="14" xfId="0" applyFont="1" applyBorder="1" applyAlignment="1">
      <alignment horizontal="left" vertical="center" wrapText="1"/>
    </xf>
    <xf numFmtId="0" fontId="104" fillId="0" borderId="14" xfId="0" applyFont="1" applyBorder="1" applyAlignment="1">
      <alignment horizontal="left" vertical="center" wrapText="1"/>
    </xf>
    <xf numFmtId="0" fontId="19" fillId="0" borderId="14" xfId="0" applyFont="1" applyBorder="1" applyAlignment="1">
      <alignment horizontal="left" vertical="center" wrapText="1"/>
    </xf>
    <xf numFmtId="0" fontId="100" fillId="0" borderId="14" xfId="12" applyFont="1" applyBorder="1" applyAlignment="1">
      <alignment horizontal="left" vertical="center" wrapText="1"/>
    </xf>
    <xf numFmtId="0" fontId="0" fillId="0" borderId="0" xfId="0" applyAlignment="1">
      <alignment horizontal="left"/>
    </xf>
    <xf numFmtId="0" fontId="0" fillId="10" borderId="14" xfId="0" applyFont="1" applyFill="1" applyBorder="1" applyAlignment="1">
      <alignment horizontal="left" vertical="center" wrapText="1"/>
    </xf>
    <xf numFmtId="0" fontId="106" fillId="0" borderId="14" xfId="12" applyFont="1" applyBorder="1" applyAlignment="1">
      <alignment horizontal="left" vertical="center" wrapText="1"/>
    </xf>
    <xf numFmtId="49" fontId="25" fillId="0" borderId="14" xfId="0" applyNumberFormat="1" applyFont="1" applyBorder="1" applyAlignment="1">
      <alignment horizontal="left" vertical="center" wrapText="1"/>
    </xf>
    <xf numFmtId="0" fontId="87" fillId="0" borderId="14" xfId="0" applyFont="1" applyBorder="1" applyAlignment="1">
      <alignment horizontal="left" vertical="center" wrapText="1"/>
    </xf>
    <xf numFmtId="0" fontId="0" fillId="0" borderId="0" xfId="0" applyAlignment="1">
      <alignment horizontal="left" vertical="top"/>
    </xf>
    <xf numFmtId="0" fontId="94" fillId="2" borderId="10" xfId="0" applyFont="1" applyFill="1" applyBorder="1" applyAlignment="1">
      <alignment horizontal="center" vertical="top" wrapText="1"/>
    </xf>
    <xf numFmtId="0" fontId="0" fillId="0" borderId="15" xfId="0" applyFont="1" applyBorder="1" applyAlignment="1">
      <alignment horizontal="left" vertical="top" wrapText="1"/>
    </xf>
    <xf numFmtId="0" fontId="0" fillId="10" borderId="15" xfId="0" applyFont="1" applyFill="1" applyBorder="1" applyAlignment="1">
      <alignment horizontal="left" vertical="top" wrapText="1"/>
    </xf>
    <xf numFmtId="0" fontId="49" fillId="0" borderId="15" xfId="0" applyFont="1" applyBorder="1" applyAlignment="1">
      <alignment horizontal="left" vertical="top" wrapText="1"/>
    </xf>
    <xf numFmtId="0" fontId="0" fillId="0" borderId="15" xfId="0" applyFont="1" applyFill="1" applyBorder="1" applyAlignment="1">
      <alignment horizontal="left" vertical="top" wrapText="1"/>
    </xf>
    <xf numFmtId="0" fontId="16" fillId="0" borderId="15" xfId="0" applyFont="1" applyBorder="1" applyAlignment="1">
      <alignment horizontal="left" vertical="top" wrapText="1"/>
    </xf>
    <xf numFmtId="0" fontId="89" fillId="0" borderId="15" xfId="0" applyFont="1" applyFill="1" applyBorder="1" applyAlignment="1">
      <alignment horizontal="left" vertical="top" wrapText="1"/>
    </xf>
    <xf numFmtId="0" fontId="49" fillId="10" borderId="15" xfId="0" applyFont="1" applyFill="1" applyBorder="1" applyAlignment="1">
      <alignment horizontal="left" vertical="top" wrapText="1"/>
    </xf>
    <xf numFmtId="0" fontId="89" fillId="10" borderId="15" xfId="0" applyFont="1" applyFill="1" applyBorder="1" applyAlignment="1">
      <alignment horizontal="left" vertical="top" wrapText="1"/>
    </xf>
    <xf numFmtId="0" fontId="89" fillId="0" borderId="15" xfId="0" applyFont="1" applyBorder="1" applyAlignment="1">
      <alignment horizontal="left" vertical="top" wrapText="1"/>
    </xf>
    <xf numFmtId="0" fontId="96" fillId="0" borderId="15" xfId="11" applyFont="1" applyBorder="1" applyAlignment="1" applyProtection="1">
      <alignment horizontal="left" vertical="top" wrapText="1"/>
    </xf>
    <xf numFmtId="0" fontId="50" fillId="0" borderId="15" xfId="0" applyFont="1" applyBorder="1" applyAlignment="1">
      <alignment horizontal="left" vertical="top" wrapText="1"/>
    </xf>
    <xf numFmtId="0" fontId="68" fillId="0" borderId="15" xfId="0" applyFont="1" applyBorder="1" applyAlignment="1">
      <alignment horizontal="left" vertical="top" wrapText="1"/>
    </xf>
    <xf numFmtId="0" fontId="104" fillId="0" borderId="15" xfId="0" applyFont="1" applyBorder="1" applyAlignment="1">
      <alignment horizontal="left" vertical="top" wrapText="1"/>
    </xf>
    <xf numFmtId="0" fontId="19" fillId="0" borderId="15" xfId="0" applyFont="1" applyBorder="1" applyAlignment="1">
      <alignment horizontal="left" vertical="top" wrapText="1"/>
    </xf>
    <xf numFmtId="0" fontId="106" fillId="0" borderId="15" xfId="12" applyFont="1" applyBorder="1" applyAlignment="1">
      <alignment horizontal="left" vertical="top" wrapText="1"/>
    </xf>
    <xf numFmtId="0" fontId="22" fillId="0" borderId="15" xfId="11" applyFont="1" applyBorder="1" applyAlignment="1">
      <alignment horizontal="left" vertical="top" wrapText="1"/>
    </xf>
    <xf numFmtId="0" fontId="81" fillId="0" borderId="15" xfId="0" applyFont="1" applyBorder="1" applyAlignment="1">
      <alignment horizontal="left" vertical="top" wrapText="1"/>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wrapText="1"/>
    </xf>
    <xf numFmtId="168" fontId="89" fillId="0" borderId="14" xfId="0" applyNumberFormat="1"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08" fillId="0" borderId="0" xfId="0" applyFont="1" applyAlignment="1">
      <alignment horizontal="center" vertical="center" wrapText="1"/>
    </xf>
    <xf numFmtId="0" fontId="109" fillId="2" borderId="14" xfId="0" applyFont="1" applyFill="1" applyBorder="1" applyAlignment="1">
      <alignment horizontal="center" vertical="center" wrapText="1"/>
    </xf>
    <xf numFmtId="0" fontId="109" fillId="2" borderId="15" xfId="0" applyFont="1" applyFill="1" applyBorder="1" applyAlignment="1">
      <alignment horizontal="center" vertical="center" wrapText="1"/>
    </xf>
    <xf numFmtId="0" fontId="110" fillId="0" borderId="0" xfId="0" applyFont="1" applyAlignment="1">
      <alignment horizontal="center" vertical="center" wrapText="1"/>
    </xf>
    <xf numFmtId="0" fontId="111" fillId="0" borderId="14" xfId="0" applyFont="1" applyBorder="1" applyAlignment="1">
      <alignment horizontal="center" vertical="center" wrapText="1"/>
    </xf>
    <xf numFmtId="0" fontId="111" fillId="0" borderId="15" xfId="0" applyFont="1" applyBorder="1" applyAlignment="1">
      <alignment horizontal="center" vertical="center" wrapText="1"/>
    </xf>
    <xf numFmtId="0" fontId="108" fillId="0" borderId="14" xfId="0" applyFont="1" applyBorder="1" applyAlignment="1">
      <alignment horizontal="center" vertical="center" wrapText="1"/>
    </xf>
    <xf numFmtId="0" fontId="112" fillId="0" borderId="14" xfId="0" applyFont="1" applyBorder="1" applyAlignment="1">
      <alignment horizontal="center" vertical="center" wrapText="1"/>
    </xf>
    <xf numFmtId="3" fontId="112" fillId="0" borderId="14" xfId="0" applyNumberFormat="1" applyFont="1" applyBorder="1" applyAlignment="1">
      <alignment horizontal="center" vertical="center" wrapText="1"/>
    </xf>
    <xf numFmtId="0" fontId="108" fillId="0" borderId="14" xfId="0" applyFont="1" applyFill="1" applyBorder="1" applyAlignment="1">
      <alignment horizontal="center" vertical="center" wrapText="1"/>
    </xf>
    <xf numFmtId="0" fontId="108" fillId="0" borderId="15" xfId="0" applyFont="1" applyFill="1" applyBorder="1" applyAlignment="1">
      <alignment horizontal="center" vertical="center" wrapText="1"/>
    </xf>
    <xf numFmtId="0" fontId="112" fillId="0" borderId="14" xfId="0" applyFont="1" applyFill="1" applyBorder="1" applyAlignment="1">
      <alignment horizontal="center" vertical="center" wrapText="1"/>
    </xf>
    <xf numFmtId="3" fontId="112" fillId="0" borderId="14" xfId="0" applyNumberFormat="1" applyFont="1" applyFill="1" applyBorder="1" applyAlignment="1">
      <alignment horizontal="center" vertical="center" wrapText="1"/>
    </xf>
    <xf numFmtId="0" fontId="112" fillId="0" borderId="15" xfId="0" applyFont="1" applyFill="1" applyBorder="1" applyAlignment="1">
      <alignment horizontal="center" vertical="center" wrapText="1"/>
    </xf>
    <xf numFmtId="0" fontId="108" fillId="0" borderId="15" xfId="0" applyFont="1" applyBorder="1" applyAlignment="1">
      <alignment horizontal="center" vertical="center" wrapText="1"/>
    </xf>
    <xf numFmtId="3" fontId="111" fillId="0" borderId="14" xfId="0" applyNumberFormat="1" applyFont="1" applyBorder="1" applyAlignment="1">
      <alignment horizontal="center" vertical="center" wrapText="1"/>
    </xf>
    <xf numFmtId="0" fontId="108" fillId="0" borderId="17" xfId="0" applyFont="1" applyBorder="1" applyAlignment="1">
      <alignment horizontal="center" vertical="center" wrapText="1"/>
    </xf>
    <xf numFmtId="0" fontId="117" fillId="0" borderId="15" xfId="11" applyFont="1" applyBorder="1" applyAlignment="1" applyProtection="1">
      <alignment horizontal="center" vertical="center" wrapText="1"/>
    </xf>
    <xf numFmtId="0" fontId="117" fillId="0" borderId="15" xfId="11" applyFont="1" applyBorder="1" applyAlignment="1">
      <alignment horizontal="center" vertical="center" wrapText="1"/>
    </xf>
    <xf numFmtId="168" fontId="111" fillId="0" borderId="14" xfId="0" applyNumberFormat="1" applyFont="1" applyBorder="1" applyAlignment="1">
      <alignment horizontal="center" vertical="center" wrapText="1"/>
    </xf>
    <xf numFmtId="4" fontId="112" fillId="0" borderId="14" xfId="0" applyNumberFormat="1" applyFont="1" applyBorder="1" applyAlignment="1">
      <alignment horizontal="center" vertical="center" wrapText="1"/>
    </xf>
    <xf numFmtId="172" fontId="112" fillId="0" borderId="14" xfId="0" applyNumberFormat="1" applyFont="1" applyBorder="1" applyAlignment="1">
      <alignment horizontal="center" vertical="center" wrapText="1"/>
    </xf>
    <xf numFmtId="4" fontId="112" fillId="0" borderId="14" xfId="0" applyNumberFormat="1" applyFont="1" applyFill="1" applyBorder="1" applyAlignment="1">
      <alignment horizontal="center" vertical="center" wrapText="1"/>
    </xf>
    <xf numFmtId="49" fontId="112" fillId="0" borderId="14" xfId="0" applyNumberFormat="1" applyFont="1" applyBorder="1" applyAlignment="1">
      <alignment horizontal="center" vertical="center" wrapText="1"/>
    </xf>
    <xf numFmtId="165" fontId="108" fillId="0" borderId="14" xfId="0" applyNumberFormat="1" applyFont="1" applyBorder="1" applyAlignment="1">
      <alignment horizontal="center" vertical="center" wrapText="1"/>
    </xf>
    <xf numFmtId="164" fontId="112" fillId="0" borderId="14" xfId="0" applyNumberFormat="1" applyFont="1" applyBorder="1" applyAlignment="1">
      <alignment horizontal="center" vertical="center" wrapText="1"/>
    </xf>
    <xf numFmtId="0" fontId="112" fillId="0" borderId="2" xfId="0" applyFont="1" applyBorder="1" applyAlignment="1">
      <alignment horizontal="center" vertical="center" wrapText="1"/>
    </xf>
    <xf numFmtId="0" fontId="108" fillId="0" borderId="2" xfId="0" applyFont="1" applyBorder="1" applyAlignment="1">
      <alignment horizontal="center" vertical="center" wrapText="1"/>
    </xf>
    <xf numFmtId="0" fontId="108" fillId="0" borderId="3" xfId="0" applyFont="1" applyBorder="1" applyAlignment="1">
      <alignment horizontal="center" vertical="center" wrapText="1"/>
    </xf>
    <xf numFmtId="0" fontId="108" fillId="0" borderId="0" xfId="0" applyFont="1" applyBorder="1" applyAlignment="1">
      <alignment horizontal="center" vertical="center" wrapText="1"/>
    </xf>
    <xf numFmtId="0" fontId="111" fillId="0" borderId="14" xfId="0" applyFont="1" applyBorder="1" applyAlignment="1">
      <alignment horizontal="left" vertical="center" wrapText="1"/>
    </xf>
    <xf numFmtId="0" fontId="108" fillId="0" borderId="14" xfId="0" applyFont="1" applyBorder="1" applyAlignment="1">
      <alignment horizontal="left" vertical="center" wrapText="1"/>
    </xf>
    <xf numFmtId="0" fontId="111" fillId="0" borderId="14" xfId="0" applyFont="1" applyFill="1" applyBorder="1" applyAlignment="1">
      <alignment horizontal="left" vertical="center" wrapText="1"/>
    </xf>
    <xf numFmtId="0" fontId="112" fillId="0" borderId="14" xfId="0" applyFont="1" applyBorder="1" applyAlignment="1">
      <alignment horizontal="left" vertical="center" wrapText="1"/>
    </xf>
    <xf numFmtId="0" fontId="112" fillId="0" borderId="14" xfId="0" applyFont="1" applyFill="1" applyBorder="1" applyAlignment="1">
      <alignment horizontal="left" vertical="center" wrapText="1"/>
    </xf>
    <xf numFmtId="0" fontId="112" fillId="0" borderId="2" xfId="0" applyFont="1" applyBorder="1" applyAlignment="1">
      <alignment horizontal="left" vertical="center" wrapText="1"/>
    </xf>
    <xf numFmtId="0" fontId="108" fillId="0" borderId="0" xfId="0" applyFont="1" applyAlignment="1">
      <alignment horizontal="left" vertical="center" wrapText="1"/>
    </xf>
    <xf numFmtId="0" fontId="108" fillId="0" borderId="0" xfId="0" applyFont="1" applyBorder="1" applyAlignment="1">
      <alignment horizontal="left" vertical="center" wrapText="1"/>
    </xf>
    <xf numFmtId="0" fontId="17" fillId="0" borderId="14" xfId="0" applyFont="1" applyFill="1" applyBorder="1" applyAlignment="1">
      <alignment horizontal="center" vertical="center" wrapText="1"/>
    </xf>
    <xf numFmtId="0" fontId="15" fillId="0" borderId="14" xfId="0" applyFont="1" applyFill="1" applyBorder="1" applyAlignment="1">
      <alignment horizontal="center" vertical="center"/>
    </xf>
    <xf numFmtId="0" fontId="89" fillId="0" borderId="14" xfId="0" applyFont="1" applyFill="1" applyBorder="1" applyAlignment="1">
      <alignment horizontal="center" vertical="center"/>
    </xf>
    <xf numFmtId="167" fontId="17" fillId="0" borderId="14" xfId="0" applyNumberFormat="1" applyFont="1" applyFill="1" applyBorder="1" applyAlignment="1">
      <alignment vertical="center" wrapText="1"/>
    </xf>
    <xf numFmtId="0" fontId="89" fillId="0" borderId="14" xfId="0" applyFont="1" applyFill="1" applyBorder="1" applyAlignment="1">
      <alignment vertical="center" wrapText="1"/>
    </xf>
    <xf numFmtId="0" fontId="89" fillId="0" borderId="14" xfId="0" applyFont="1" applyFill="1" applyBorder="1" applyAlignment="1">
      <alignment vertical="center"/>
    </xf>
    <xf numFmtId="168" fontId="89" fillId="0" borderId="14" xfId="0" applyNumberFormat="1" applyFont="1" applyFill="1" applyBorder="1" applyAlignment="1">
      <alignment horizontal="center" vertical="center"/>
    </xf>
    <xf numFmtId="168" fontId="89" fillId="0" borderId="14" xfId="0" applyNumberFormat="1" applyFont="1" applyFill="1" applyBorder="1" applyAlignment="1">
      <alignment vertical="center"/>
    </xf>
    <xf numFmtId="0" fontId="49" fillId="0" borderId="15" xfId="0" applyFont="1" applyFill="1" applyBorder="1" applyAlignment="1">
      <alignment horizontal="center" vertical="center" wrapText="1"/>
    </xf>
    <xf numFmtId="3" fontId="89" fillId="0" borderId="14" xfId="0" applyNumberFormat="1" applyFont="1" applyFill="1" applyBorder="1" applyAlignment="1">
      <alignment vertical="center" wrapText="1"/>
    </xf>
    <xf numFmtId="3" fontId="89" fillId="0" borderId="14" xfId="0" applyNumberFormat="1" applyFont="1" applyFill="1" applyBorder="1" applyAlignment="1">
      <alignment vertical="center"/>
    </xf>
    <xf numFmtId="0" fontId="50"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15" fillId="0" borderId="15" xfId="0" applyFont="1" applyFill="1" applyBorder="1" applyAlignment="1">
      <alignment horizontal="center" vertical="center" wrapText="1"/>
    </xf>
    <xf numFmtId="0" fontId="50" fillId="0" borderId="14" xfId="0" applyFont="1" applyFill="1" applyBorder="1" applyAlignment="1">
      <alignment vertical="center"/>
    </xf>
    <xf numFmtId="0" fontId="94" fillId="2" borderId="7" xfId="0" applyFont="1" applyFill="1" applyBorder="1" applyAlignment="1">
      <alignment horizontal="center" vertical="center"/>
    </xf>
    <xf numFmtId="0" fontId="53" fillId="2" borderId="8" xfId="0" applyFont="1" applyFill="1" applyBorder="1" applyAlignment="1">
      <alignment horizontal="center" vertical="center"/>
    </xf>
    <xf numFmtId="0" fontId="2" fillId="0" borderId="14" xfId="0" applyFont="1" applyFill="1" applyBorder="1" applyAlignment="1">
      <alignment horizontal="center" vertical="center"/>
    </xf>
    <xf numFmtId="0" fontId="100" fillId="0" borderId="14" xfId="1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Font="1" applyAlignment="1">
      <alignment horizontal="center" vertical="center"/>
    </xf>
    <xf numFmtId="0" fontId="49"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25" fillId="0" borderId="15" xfId="0" applyFont="1" applyFill="1" applyBorder="1" applyAlignment="1">
      <alignment horizontal="center" vertical="center" wrapText="1"/>
    </xf>
    <xf numFmtId="0" fontId="122" fillId="0" borderId="15" xfId="1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9" fillId="0" borderId="14" xfId="10" applyFont="1" applyFill="1" applyBorder="1" applyAlignment="1">
      <alignment horizontal="center" vertical="center" wrapText="1"/>
    </xf>
    <xf numFmtId="0" fontId="49" fillId="0" borderId="15" xfId="0" applyFont="1" applyFill="1" applyBorder="1" applyAlignment="1">
      <alignment horizontal="center" vertical="center"/>
    </xf>
    <xf numFmtId="0" fontId="100" fillId="0" borderId="15" xfId="12" applyFont="1" applyFill="1" applyBorder="1" applyAlignment="1">
      <alignment horizontal="center" vertical="center" wrapText="1"/>
    </xf>
    <xf numFmtId="0" fontId="89" fillId="0" borderId="14" xfId="13" applyFont="1" applyFill="1" applyBorder="1" applyAlignment="1">
      <alignment horizontal="center" vertical="center" wrapText="1"/>
    </xf>
    <xf numFmtId="0" fontId="25" fillId="0" borderId="14" xfId="0" applyFont="1" applyFill="1" applyBorder="1" applyAlignment="1">
      <alignment horizontal="center" vertical="center"/>
    </xf>
    <xf numFmtId="0" fontId="25" fillId="0" borderId="14" xfId="13" applyFont="1" applyFill="1" applyBorder="1" applyAlignment="1">
      <alignment horizontal="center" vertical="center"/>
    </xf>
    <xf numFmtId="0" fontId="25" fillId="0" borderId="15" xfId="0" applyFont="1" applyFill="1" applyBorder="1" applyAlignment="1">
      <alignment horizontal="center" vertical="center"/>
    </xf>
    <xf numFmtId="0" fontId="83" fillId="0" borderId="14" xfId="0" applyFont="1" applyFill="1" applyBorder="1" applyAlignment="1">
      <alignment horizontal="center" vertical="center"/>
    </xf>
    <xf numFmtId="0" fontId="83" fillId="0" borderId="15" xfId="0" applyFont="1" applyFill="1" applyBorder="1" applyAlignment="1">
      <alignment horizontal="center" vertical="center" wrapText="1"/>
    </xf>
    <xf numFmtId="0" fontId="83" fillId="0" borderId="14" xfId="0" applyFont="1" applyFill="1" applyBorder="1" applyAlignment="1">
      <alignment horizontal="center" vertical="center" wrapText="1"/>
    </xf>
    <xf numFmtId="170" fontId="89" fillId="0" borderId="14" xfId="0" applyNumberFormat="1" applyFont="1" applyFill="1" applyBorder="1" applyAlignment="1">
      <alignment horizontal="center" vertical="center"/>
    </xf>
    <xf numFmtId="0" fontId="83" fillId="0" borderId="15" xfId="0" applyFont="1" applyFill="1" applyBorder="1" applyAlignment="1">
      <alignment horizontal="center" vertical="center"/>
    </xf>
    <xf numFmtId="9" fontId="49" fillId="0" borderId="14" xfId="9" applyFont="1" applyFill="1" applyBorder="1" applyAlignment="1">
      <alignment horizontal="center" vertical="center" wrapText="1"/>
    </xf>
    <xf numFmtId="0" fontId="49" fillId="0" borderId="0" xfId="0" applyFont="1" applyAlignment="1">
      <alignment horizontal="center" vertical="center"/>
    </xf>
    <xf numFmtId="0" fontId="50" fillId="0" borderId="14" xfId="0" applyFont="1" applyFill="1" applyBorder="1" applyAlignment="1" applyProtection="1">
      <alignment horizontal="center" vertical="center" wrapText="1" readingOrder="1"/>
      <protection locked="0"/>
    </xf>
    <xf numFmtId="0" fontId="50" fillId="0" borderId="15" xfId="0" applyFont="1" applyFill="1" applyBorder="1" applyAlignment="1">
      <alignment horizontal="center" vertical="center" wrapText="1"/>
    </xf>
    <xf numFmtId="0" fontId="8" fillId="0" borderId="0" xfId="0" applyFont="1" applyAlignment="1">
      <alignment horizontal="center" vertical="center"/>
    </xf>
    <xf numFmtId="0" fontId="17"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89" fillId="0" borderId="13" xfId="0" applyFont="1" applyFill="1" applyBorder="1" applyAlignment="1">
      <alignment horizontal="left" vertical="center" wrapText="1"/>
    </xf>
    <xf numFmtId="0" fontId="89" fillId="0" borderId="13" xfId="0" applyFont="1" applyFill="1" applyBorder="1" applyAlignment="1">
      <alignment horizontal="left" vertical="center"/>
    </xf>
    <xf numFmtId="0" fontId="50" fillId="0" borderId="13" xfId="0" applyFont="1" applyFill="1" applyBorder="1" applyAlignment="1">
      <alignment horizontal="left" vertical="center" wrapText="1"/>
    </xf>
    <xf numFmtId="0" fontId="2" fillId="0" borderId="13" xfId="0" applyFont="1" applyFill="1" applyBorder="1" applyAlignment="1">
      <alignment horizontal="left" vertical="center"/>
    </xf>
    <xf numFmtId="0" fontId="100" fillId="0" borderId="13"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00" fillId="0" borderId="13" xfId="12" applyFont="1" applyFill="1" applyBorder="1" applyAlignment="1">
      <alignment horizontal="left" vertical="center" wrapText="1"/>
    </xf>
    <xf numFmtId="0" fontId="2" fillId="0" borderId="13"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107" fillId="0" borderId="13"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13" fillId="0" borderId="14" xfId="0" applyFont="1" applyBorder="1" applyAlignment="1">
      <alignment horizontal="center" vertical="center"/>
    </xf>
    <xf numFmtId="0" fontId="13" fillId="4"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0" fillId="0" borderId="4" xfId="0" applyBorder="1" applyAlignment="1">
      <alignment horizontal="center" vertical="center"/>
    </xf>
    <xf numFmtId="0" fontId="94" fillId="2" borderId="22" xfId="0" applyFont="1" applyFill="1" applyBorder="1" applyAlignment="1">
      <alignment horizontal="center" vertical="center"/>
    </xf>
    <xf numFmtId="0" fontId="17" fillId="0" borderId="23" xfId="0" applyFont="1" applyFill="1" applyBorder="1" applyAlignment="1">
      <alignment horizontal="left" vertical="center" wrapText="1"/>
    </xf>
    <xf numFmtId="0" fontId="8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94" fillId="2" borderId="24" xfId="0" applyFont="1" applyFill="1" applyBorder="1" applyAlignment="1">
      <alignment horizontal="center" vertical="center" wrapText="1"/>
    </xf>
    <xf numFmtId="0" fontId="94" fillId="2" borderId="25" xfId="0" applyFont="1" applyFill="1" applyBorder="1" applyAlignment="1">
      <alignment horizontal="center" vertical="center" wrapText="1"/>
    </xf>
    <xf numFmtId="0" fontId="94" fillId="2" borderId="26" xfId="0" applyFont="1" applyFill="1" applyBorder="1" applyAlignment="1">
      <alignment horizontal="center" vertical="center" wrapText="1"/>
    </xf>
    <xf numFmtId="0" fontId="94" fillId="2" borderId="27" xfId="0" applyFont="1" applyFill="1" applyBorder="1" applyAlignment="1">
      <alignment horizontal="center" vertical="center" wrapText="1"/>
    </xf>
    <xf numFmtId="0" fontId="94" fillId="2" borderId="26" xfId="0" applyFont="1" applyFill="1" applyBorder="1" applyAlignment="1">
      <alignment vertical="center" wrapText="1"/>
    </xf>
    <xf numFmtId="0" fontId="89" fillId="0" borderId="4" xfId="0" applyFont="1" applyFill="1" applyBorder="1" applyAlignment="1">
      <alignment vertical="center"/>
    </xf>
    <xf numFmtId="164" fontId="89" fillId="0" borderId="14" xfId="0" applyNumberFormat="1" applyFont="1" applyFill="1" applyBorder="1" applyAlignment="1">
      <alignment vertical="center"/>
    </xf>
    <xf numFmtId="165" fontId="89" fillId="0" borderId="14" xfId="0" applyNumberFormat="1" applyFont="1" applyFill="1" applyBorder="1" applyAlignment="1">
      <alignment vertical="center"/>
    </xf>
    <xf numFmtId="166" fontId="25" fillId="0" borderId="14" xfId="8" applyNumberFormat="1" applyFont="1" applyFill="1" applyBorder="1" applyAlignment="1">
      <alignment vertical="center" wrapText="1"/>
    </xf>
    <xf numFmtId="168" fontId="89" fillId="0" borderId="14" xfId="0" applyNumberFormat="1" applyFont="1" applyFill="1" applyBorder="1" applyAlignment="1">
      <alignment vertical="center" wrapText="1"/>
    </xf>
    <xf numFmtId="171" fontId="89" fillId="0" borderId="14" xfId="0" applyNumberFormat="1" applyFont="1" applyFill="1" applyBorder="1" applyAlignment="1">
      <alignment vertical="center" wrapText="1"/>
    </xf>
    <xf numFmtId="172" fontId="102" fillId="0" borderId="14" xfId="0" applyNumberFormat="1" applyFont="1" applyFill="1" applyBorder="1" applyAlignment="1">
      <alignment vertical="center"/>
    </xf>
    <xf numFmtId="3" fontId="0" fillId="0" borderId="14" xfId="0" applyNumberFormat="1" applyFont="1" applyFill="1" applyBorder="1" applyAlignment="1">
      <alignment vertical="center"/>
    </xf>
    <xf numFmtId="4" fontId="89" fillId="0" borderId="14" xfId="0" applyNumberFormat="1" applyFont="1" applyFill="1" applyBorder="1" applyAlignment="1">
      <alignment vertical="center" wrapText="1"/>
    </xf>
    <xf numFmtId="164" fontId="100" fillId="0" borderId="14" xfId="12" applyNumberFormat="1" applyFont="1" applyFill="1" applyBorder="1" applyAlignment="1">
      <alignment vertical="center" wrapText="1"/>
    </xf>
    <xf numFmtId="171" fontId="50" fillId="0" borderId="14" xfId="13" applyNumberFormat="1" applyFont="1" applyFill="1" applyBorder="1" applyAlignment="1">
      <alignment vertical="center" wrapText="1"/>
    </xf>
    <xf numFmtId="173" fontId="89" fillId="0" borderId="14" xfId="0" applyNumberFormat="1" applyFont="1" applyFill="1" applyBorder="1" applyAlignment="1">
      <alignment vertical="center" wrapText="1"/>
    </xf>
    <xf numFmtId="0" fontId="0" fillId="0" borderId="14" xfId="0" applyFont="1" applyFill="1" applyBorder="1" applyAlignment="1">
      <alignment vertical="center"/>
    </xf>
    <xf numFmtId="4" fontId="50" fillId="0" borderId="14" xfId="0" applyNumberFormat="1" applyFont="1" applyFill="1" applyBorder="1" applyAlignment="1">
      <alignment vertical="center"/>
    </xf>
    <xf numFmtId="4" fontId="89" fillId="0" borderId="14" xfId="0" applyNumberFormat="1" applyFont="1" applyFill="1" applyBorder="1" applyAlignment="1">
      <alignment vertical="center"/>
    </xf>
    <xf numFmtId="3" fontId="15" fillId="0" borderId="14" xfId="0" applyNumberFormat="1" applyFont="1" applyFill="1" applyBorder="1" applyAlignment="1">
      <alignment vertical="center"/>
    </xf>
    <xf numFmtId="165" fontId="49" fillId="0" borderId="14" xfId="0" applyNumberFormat="1" applyFont="1" applyFill="1" applyBorder="1" applyAlignment="1">
      <alignment vertical="center" wrapText="1"/>
    </xf>
    <xf numFmtId="165" fontId="89" fillId="0" borderId="14" xfId="0" applyNumberFormat="1" applyFont="1" applyFill="1" applyBorder="1" applyAlignment="1">
      <alignment vertical="center" wrapText="1"/>
    </xf>
    <xf numFmtId="0" fontId="0" fillId="0" borderId="0" xfId="0" applyBorder="1" applyAlignment="1">
      <alignment vertical="center" wrapText="1"/>
    </xf>
    <xf numFmtId="0" fontId="0" fillId="0" borderId="14" xfId="0" applyBorder="1" applyAlignment="1">
      <alignment horizontal="left" vertical="center" wrapText="1"/>
    </xf>
    <xf numFmtId="0" fontId="0" fillId="0" borderId="28" xfId="0" applyFont="1" applyBorder="1" applyAlignment="1">
      <alignment horizontal="left" vertical="top" wrapText="1"/>
    </xf>
    <xf numFmtId="0" fontId="93" fillId="2" borderId="8"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89" fillId="0" borderId="15" xfId="0" applyFont="1" applyFill="1" applyBorder="1" applyAlignment="1">
      <alignment horizontal="center" vertical="center" wrapText="1"/>
    </xf>
    <xf numFmtId="0" fontId="17" fillId="6" borderId="1" xfId="0" applyFont="1" applyFill="1" applyBorder="1" applyAlignment="1">
      <alignment horizontal="left" vertical="top" wrapText="1"/>
    </xf>
    <xf numFmtId="0" fontId="0" fillId="7" borderId="1" xfId="0" applyFill="1" applyBorder="1" applyAlignment="1">
      <alignment horizontal="left" vertical="top" wrapText="1"/>
    </xf>
    <xf numFmtId="0" fontId="0" fillId="9" borderId="1" xfId="0" applyFill="1" applyBorder="1" applyAlignment="1">
      <alignment horizontal="left" vertical="top" wrapText="1"/>
    </xf>
    <xf numFmtId="0" fontId="0" fillId="8" borderId="1" xfId="0" applyFill="1" applyBorder="1" applyAlignment="1">
      <alignment horizontal="left" vertical="top" wrapText="1"/>
    </xf>
    <xf numFmtId="0" fontId="18" fillId="4" borderId="1"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10" xfId="0" applyFont="1" applyFill="1" applyBorder="1" applyAlignment="1">
      <alignment horizontal="left" vertical="top" wrapText="1"/>
    </xf>
    <xf numFmtId="0" fontId="0" fillId="0" borderId="0" xfId="0" applyFill="1" applyBorder="1" applyAlignment="1">
      <alignment horizontal="left" vertical="top" wrapText="1"/>
    </xf>
    <xf numFmtId="0" fontId="0" fillId="4" borderId="1" xfId="0" applyFill="1" applyBorder="1" applyAlignment="1">
      <alignment horizontal="left" vertical="top" wrapText="1"/>
    </xf>
    <xf numFmtId="0" fontId="0" fillId="3" borderId="1" xfId="0" applyFill="1" applyBorder="1" applyAlignment="1">
      <alignment horizontal="left" vertical="top" wrapText="1"/>
    </xf>
    <xf numFmtId="0" fontId="13" fillId="3" borderId="1" xfId="0" applyFont="1" applyFill="1" applyBorder="1" applyAlignment="1">
      <alignment horizontal="left" vertical="top" wrapText="1"/>
    </xf>
    <xf numFmtId="0" fontId="0" fillId="5" borderId="1" xfId="0" applyFill="1" applyBorder="1" applyAlignment="1">
      <alignment horizontal="left" vertical="top" wrapText="1"/>
    </xf>
    <xf numFmtId="0" fontId="0" fillId="0" borderId="0" xfId="0"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108" fillId="7" borderId="1" xfId="0" applyFont="1" applyFill="1" applyBorder="1" applyAlignment="1">
      <alignment horizontal="center" vertical="center" wrapText="1"/>
    </xf>
    <xf numFmtId="0" fontId="108" fillId="8" borderId="1" xfId="0" applyFont="1" applyFill="1" applyBorder="1" applyAlignment="1">
      <alignment horizontal="center" vertical="center" wrapText="1"/>
    </xf>
    <xf numFmtId="0" fontId="108" fillId="9" borderId="1" xfId="0" applyFont="1" applyFill="1" applyBorder="1" applyAlignment="1">
      <alignment horizontal="center" vertical="center" wrapText="1"/>
    </xf>
    <xf numFmtId="0" fontId="111" fillId="4" borderId="1" xfId="0" applyFont="1" applyFill="1" applyBorder="1" applyAlignment="1">
      <alignment horizontal="center" vertical="center" wrapText="1"/>
    </xf>
    <xf numFmtId="0" fontId="20" fillId="2" borderId="9" xfId="0" applyFont="1" applyFill="1" applyBorder="1" applyAlignment="1">
      <alignment horizontal="center"/>
    </xf>
    <xf numFmtId="0" fontId="20" fillId="2" borderId="6" xfId="0" applyFont="1" applyFill="1" applyBorder="1" applyAlignment="1">
      <alignment horizontal="center"/>
    </xf>
    <xf numFmtId="0" fontId="20" fillId="2" borderId="10" xfId="0" applyFont="1" applyFill="1" applyBorder="1" applyAlignment="1">
      <alignment horizontal="center"/>
    </xf>
    <xf numFmtId="0" fontId="111" fillId="6" borderId="1" xfId="0" applyFont="1" applyFill="1" applyBorder="1" applyAlignment="1">
      <alignment horizontal="center" vertical="center" wrapText="1"/>
    </xf>
    <xf numFmtId="0" fontId="108" fillId="4" borderId="1" xfId="0" applyFont="1" applyFill="1" applyBorder="1" applyAlignment="1">
      <alignment horizontal="center" vertical="center" wrapText="1"/>
    </xf>
    <xf numFmtId="0" fontId="108" fillId="5" borderId="1" xfId="0" applyFont="1" applyFill="1" applyBorder="1" applyAlignment="1">
      <alignment horizontal="center" vertical="center" wrapText="1"/>
    </xf>
    <xf numFmtId="0" fontId="108" fillId="2" borderId="11" xfId="0" applyFont="1" applyFill="1" applyBorder="1" applyAlignment="1">
      <alignment horizontal="center" vertical="center" wrapText="1"/>
    </xf>
    <xf numFmtId="0" fontId="108" fillId="2" borderId="12" xfId="0" applyFont="1" applyFill="1" applyBorder="1" applyAlignment="1">
      <alignment horizontal="center" vertical="center" wrapText="1"/>
    </xf>
    <xf numFmtId="0" fontId="108" fillId="2" borderId="13"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18" fillId="4" borderId="1"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0" fillId="0" borderId="0" xfId="0" applyBorder="1" applyAlignment="1">
      <alignment horizontal="center" vertical="center" wrapText="1"/>
    </xf>
    <xf numFmtId="0" fontId="0" fillId="7" borderId="1" xfId="0" applyFill="1" applyBorder="1" applyAlignment="1">
      <alignment horizontal="center" vertical="center" wrapText="1"/>
    </xf>
    <xf numFmtId="0" fontId="17" fillId="6"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2" borderId="1" xfId="0" applyFill="1" applyBorder="1" applyAlignment="1">
      <alignment horizontal="center" vertical="center" wrapText="1"/>
    </xf>
    <xf numFmtId="0" fontId="0" fillId="3" borderId="11" xfId="0"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89" fillId="0" borderId="15" xfId="0" applyFont="1" applyFill="1" applyBorder="1" applyAlignment="1">
      <alignment horizontal="center" vertical="center" wrapText="1"/>
    </xf>
    <xf numFmtId="0" fontId="20" fillId="2" borderId="19" xfId="0" applyFont="1" applyFill="1" applyBorder="1" applyAlignment="1">
      <alignment horizontal="center"/>
    </xf>
    <xf numFmtId="0" fontId="20" fillId="2" borderId="20" xfId="0" applyFont="1" applyFill="1" applyBorder="1" applyAlignment="1">
      <alignment horizontal="center"/>
    </xf>
    <xf numFmtId="0" fontId="20" fillId="2" borderId="21" xfId="0" applyFont="1" applyFill="1" applyBorder="1" applyAlignment="1">
      <alignment horizontal="center"/>
    </xf>
    <xf numFmtId="0" fontId="0" fillId="0" borderId="15" xfId="0" applyBorder="1" applyAlignment="1">
      <alignment horizontal="left" vertical="top"/>
    </xf>
    <xf numFmtId="0" fontId="94" fillId="2" borderId="8" xfId="0" applyFont="1"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left" vertical="top"/>
    </xf>
    <xf numFmtId="0" fontId="94" fillId="2" borderId="8" xfId="0" applyFont="1" applyFill="1" applyBorder="1" applyAlignment="1">
      <alignment horizontal="center" vertical="center"/>
    </xf>
    <xf numFmtId="0" fontId="89" fillId="0" borderId="18" xfId="0" applyFont="1" applyFill="1" applyBorder="1" applyAlignment="1">
      <alignment horizontal="left" vertical="center" wrapText="1"/>
    </xf>
    <xf numFmtId="0" fontId="89" fillId="0" borderId="2" xfId="0" applyFont="1" applyFill="1" applyBorder="1" applyAlignment="1">
      <alignment horizontal="center" vertical="center"/>
    </xf>
    <xf numFmtId="0" fontId="50" fillId="0" borderId="2" xfId="0" applyFont="1" applyFill="1" applyBorder="1" applyAlignment="1">
      <alignment horizontal="center" vertical="center"/>
    </xf>
    <xf numFmtId="0" fontId="50" fillId="0" borderId="2" xfId="0" applyFont="1" applyFill="1" applyBorder="1" applyAlignment="1">
      <alignment vertical="center"/>
    </xf>
    <xf numFmtId="0" fontId="89"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89" fillId="0" borderId="3" xfId="0" applyFont="1" applyFill="1" applyBorder="1" applyAlignment="1">
      <alignment horizontal="center" vertical="center" wrapText="1"/>
    </xf>
    <xf numFmtId="164" fontId="112" fillId="0" borderId="2" xfId="0" applyNumberFormat="1" applyFont="1" applyBorder="1" applyAlignment="1">
      <alignment horizontal="center" vertical="center" wrapText="1"/>
    </xf>
  </cellXfs>
  <cellStyles count="14">
    <cellStyle name="Comma" xfId="7" builtinId="3"/>
    <cellStyle name="Currency" xfId="8" builtinId="4"/>
    <cellStyle name="Excel Built-in Normal" xfId="12"/>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11" builtinId="8"/>
    <cellStyle name="Input" xfId="10" builtinId="20"/>
    <cellStyle name="Normal" xfId="0" builtinId="0"/>
    <cellStyle name="Percent" xfId="9" builtinId="5"/>
    <cellStyle name="Κανονικό 2" xfId="1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4" Type="http://schemas.openxmlformats.org/officeDocument/2006/relationships/externalLink" Target="externalLinks/externalLink9.xml"/><Relationship Id="rId15" Type="http://schemas.openxmlformats.org/officeDocument/2006/relationships/externalLink" Target="externalLinks/externalLink10.xml"/><Relationship Id="rId16" Type="http://schemas.openxmlformats.org/officeDocument/2006/relationships/externalLink" Target="externalLinks/externalLink11.xml"/><Relationship Id="rId17" Type="http://schemas.openxmlformats.org/officeDocument/2006/relationships/externalLink" Target="externalLinks/externalLink12.xml"/><Relationship Id="rId18" Type="http://schemas.openxmlformats.org/officeDocument/2006/relationships/externalLink" Target="externalLinks/externalLink13.xml"/><Relationship Id="rId19" Type="http://schemas.openxmlformats.org/officeDocument/2006/relationships/externalLink" Target="externalLinks/externalLink14.xml"/><Relationship Id="rId50" Type="http://schemas.openxmlformats.org/officeDocument/2006/relationships/externalLink" Target="externalLinks/externalLink45.xml"/><Relationship Id="rId51" Type="http://schemas.openxmlformats.org/officeDocument/2006/relationships/externalLink" Target="externalLinks/externalLink46.xml"/><Relationship Id="rId52" Type="http://schemas.openxmlformats.org/officeDocument/2006/relationships/theme" Target="theme/theme1.xml"/><Relationship Id="rId53" Type="http://schemas.openxmlformats.org/officeDocument/2006/relationships/styles" Target="styles.xml"/><Relationship Id="rId54" Type="http://schemas.openxmlformats.org/officeDocument/2006/relationships/sharedStrings" Target="sharedStrings.xml"/><Relationship Id="rId55" Type="http://schemas.openxmlformats.org/officeDocument/2006/relationships/calcChain" Target="calcChain.xml"/><Relationship Id="rId40" Type="http://schemas.openxmlformats.org/officeDocument/2006/relationships/externalLink" Target="externalLinks/externalLink35.xml"/><Relationship Id="rId41" Type="http://schemas.openxmlformats.org/officeDocument/2006/relationships/externalLink" Target="externalLinks/externalLink36.xml"/><Relationship Id="rId42" Type="http://schemas.openxmlformats.org/officeDocument/2006/relationships/externalLink" Target="externalLinks/externalLink37.xml"/><Relationship Id="rId43" Type="http://schemas.openxmlformats.org/officeDocument/2006/relationships/externalLink" Target="externalLinks/externalLink38.xml"/><Relationship Id="rId44" Type="http://schemas.openxmlformats.org/officeDocument/2006/relationships/externalLink" Target="externalLinks/externalLink39.xml"/><Relationship Id="rId45" Type="http://schemas.openxmlformats.org/officeDocument/2006/relationships/externalLink" Target="externalLinks/externalLink40.xml"/><Relationship Id="rId46" Type="http://schemas.openxmlformats.org/officeDocument/2006/relationships/externalLink" Target="externalLinks/externalLink41.xml"/><Relationship Id="rId47" Type="http://schemas.openxmlformats.org/officeDocument/2006/relationships/externalLink" Target="externalLinks/externalLink42.xml"/><Relationship Id="rId48" Type="http://schemas.openxmlformats.org/officeDocument/2006/relationships/externalLink" Target="externalLinks/externalLink43.xml"/><Relationship Id="rId49" Type="http://schemas.openxmlformats.org/officeDocument/2006/relationships/externalLink" Target="externalLinks/externalLink4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externalLink" Target="externalLinks/externalLink1.xml"/><Relationship Id="rId7" Type="http://schemas.openxmlformats.org/officeDocument/2006/relationships/externalLink" Target="externalLinks/externalLink2.xml"/><Relationship Id="rId8" Type="http://schemas.openxmlformats.org/officeDocument/2006/relationships/externalLink" Target="externalLinks/externalLink3.xml"/><Relationship Id="rId9" Type="http://schemas.openxmlformats.org/officeDocument/2006/relationships/externalLink" Target="externalLinks/externalLink4.xml"/><Relationship Id="rId30" Type="http://schemas.openxmlformats.org/officeDocument/2006/relationships/externalLink" Target="externalLinks/externalLink25.xml"/><Relationship Id="rId31" Type="http://schemas.openxmlformats.org/officeDocument/2006/relationships/externalLink" Target="externalLinks/externalLink26.xml"/><Relationship Id="rId32" Type="http://schemas.openxmlformats.org/officeDocument/2006/relationships/externalLink" Target="externalLinks/externalLink27.xml"/><Relationship Id="rId33" Type="http://schemas.openxmlformats.org/officeDocument/2006/relationships/externalLink" Target="externalLinks/externalLink28.xml"/><Relationship Id="rId34" Type="http://schemas.openxmlformats.org/officeDocument/2006/relationships/externalLink" Target="externalLinks/externalLink29.xml"/><Relationship Id="rId35" Type="http://schemas.openxmlformats.org/officeDocument/2006/relationships/externalLink" Target="externalLinks/externalLink30.xml"/><Relationship Id="rId36" Type="http://schemas.openxmlformats.org/officeDocument/2006/relationships/externalLink" Target="externalLinks/externalLink31.xml"/><Relationship Id="rId37" Type="http://schemas.openxmlformats.org/officeDocument/2006/relationships/externalLink" Target="externalLinks/externalLink32.xml"/><Relationship Id="rId38" Type="http://schemas.openxmlformats.org/officeDocument/2006/relationships/externalLink" Target="externalLinks/externalLink33.xml"/><Relationship Id="rId39" Type="http://schemas.openxmlformats.org/officeDocument/2006/relationships/externalLink" Target="externalLinks/externalLink34.xml"/><Relationship Id="rId20" Type="http://schemas.openxmlformats.org/officeDocument/2006/relationships/externalLink" Target="externalLinks/externalLink15.xml"/><Relationship Id="rId21" Type="http://schemas.openxmlformats.org/officeDocument/2006/relationships/externalLink" Target="externalLinks/externalLink16.xml"/><Relationship Id="rId22" Type="http://schemas.openxmlformats.org/officeDocument/2006/relationships/externalLink" Target="externalLinks/externalLink17.xml"/><Relationship Id="rId23" Type="http://schemas.openxmlformats.org/officeDocument/2006/relationships/externalLink" Target="externalLinks/externalLink18.xml"/><Relationship Id="rId24" Type="http://schemas.openxmlformats.org/officeDocument/2006/relationships/externalLink" Target="externalLinks/externalLink19.xml"/><Relationship Id="rId25" Type="http://schemas.openxmlformats.org/officeDocument/2006/relationships/externalLink" Target="externalLinks/externalLink20.xml"/><Relationship Id="rId26" Type="http://schemas.openxmlformats.org/officeDocument/2006/relationships/externalLink" Target="externalLinks/externalLink21.xml"/><Relationship Id="rId27" Type="http://schemas.openxmlformats.org/officeDocument/2006/relationships/externalLink" Target="externalLinks/externalLink22.xml"/><Relationship Id="rId28" Type="http://schemas.openxmlformats.org/officeDocument/2006/relationships/externalLink" Target="externalLinks/externalLink23.xml"/><Relationship Id="rId29" Type="http://schemas.openxmlformats.org/officeDocument/2006/relationships/externalLink" Target="externalLinks/externalLink24.xml"/><Relationship Id="rId10" Type="http://schemas.openxmlformats.org/officeDocument/2006/relationships/externalLink" Target="externalLinks/externalLink5.xml"/><Relationship Id="rId11" Type="http://schemas.openxmlformats.org/officeDocument/2006/relationships/externalLink" Target="externalLinks/externalLink6.xml"/><Relationship Id="rId12"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17;&#918;&#917;.xl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917;&#922;&#914;&#93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vasiliki/Desktop/PAF_EL/PK_&#928;&#943;&#957;&#945;&#954;&#949;&#962;-&#924;&#941;&#964;&#961;&#969;&#957;-&#947;&#953;&#945;-&#964;&#951;&#957;-&#913;&#957;&#959;&#953;&#954;&#964;&#942;-&#928;&#961;&#972;&#963;&#954;&#955;&#951;&#963;&#951;_v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vasiliki/Desktop/PAF_EL/DZ_&#928;&#943;&#957;&#945;&#954;&#949;&#962;-&#924;&#941;&#964;&#961;&#969;&#957;-&#947;&#953;&#945;-&#964;&#951;&#957;-&#913;&#957;&#959;&#953;&#954;&#964;&#942;-&#928;&#961;&#972;&#963;&#954;&#955;&#951;&#963;&#95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921;&#957;&#963;&#964;&#953;&#964;&#959;&#973;&#964;&#959;%20&#916;&#945;&#963;&#953;&#954;&#974;&#957;%20&#917;&#961;&#949;&#965;&#957;&#974;&#957;%20-%20&#917;&#923;&#915;&#927;%20&#916;&#919;&#924;&#919;&#932;&#929;&#91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user/AppData/Local/Temp/Pinakes-Metra_DF.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921;&#937;-&#917;&#923;&#922;&#917;&#920;&#9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922;&#913;&#923;&#923;&#921;&#931;&#932;&#937;_&#913;&#929;&#922;&#927;&#933;&#916;&#9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922;&#913;&#923;&#923;&#921;&#931;&#932;&#937;_&#923;&#933;&#922;&#927;&#93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924;&#913;&#921;&#935;-&#916;&#919;&#924;.&#928;&#923;&#913;&#932;&#913;&#925;&#921;&#913;%20-%20&#916;.&#916;.&#935;&#913;&#925;&#921;&#937;&#925;%20-%20&#928;&#917;&#929;&#921;&#934;.&#922;&#929;&#919;&#932;&#919;&#9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olumes/Macintosh%20HD/Users/Yiannis/Desktop/&#928;&#953;&#769;&#957;&#945;&#954;&#949;&#962;%20&#924;&#949;&#769;&#964;&#961;&#969;&#957;%20IO-HCMR.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908;&#956;&#953;&#955;&#959;&#962;%20&#934;&#943;&#955;&#969;&#957;%20&#914;&#959;&#965;&#957;&#959;&#973;%20&#954;&#945;&#953;%20&#920;&#940;&#955;&#945;&#963;&#963;&#945;&#962;%20&#924;&#942;&#955;&#959;&#96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928;&#949;&#961;&#953;&#966;&#941;&#961;&#949;&#953;&#945;_&#922;&#961;&#942;&#964;&#951;&#96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934;.&#916;.%20&#916;&#949;&#955;&#964;&#945;%20&#925;&#949;&#963;&#964;&#959;&#96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934;&#916;%20&#916;&#913;&#916;&#921;&#913;&#93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934;&#916;%20&#922;&#959;&#961;&#959;&#957;&#949;&#953;&#945;%20&#914;&#972;&#955;&#946;&#951;%20&#935;&#945;&#955;&#954;&#953;&#948;&#953;&#954;&#94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934;&#916;%20&#927;&#923;&#933;&#924;&#928;&#927;&#93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934;&#916;%20&#928;&#929;&#917;&#931;&#928;&#937;&#925;%20-%20&#917;&#928;&#928;.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934;&#916;%20&#929;&#927;&#916;&#927;&#928;&#919;&#93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934;&#916;%20&#931;&#913;&#924;&#913;&#929;&#921;&#913;&#93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934;&#959;&#961;&#941;&#945;&#962;%20&#916;&#953;&#945;&#967;&#949;&#943;&#961;&#953;&#963;&#951;&#962;%20&#935;&#949;&#955;&#956;&#959;&#973;-&#914;&#959;&#965;&#961;&#945;&#970;&#954;&#959;&#97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ssaris_Katharios_Pavloudi_&#917;&#923;&#922;&#917;&#920;&#917;.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934;&#916;%20&#918;&#945;&#954;&#973;&#957;&#952;&#959;&#96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mbschiniasmarath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om.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p.maragou/public/19Mar17%20PAF-tables%20of%20proposed%20measures.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WWF%20&#917;&#955;&#955;&#940;&#96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vasiliki/AppData/Local/Temp/PK3_&#928;&#943;&#957;&#945;&#954;&#949;&#962;-&#924;&#941;&#964;&#961;&#969;&#957;-&#947;&#953;&#945;-&#964;&#951;&#957;-&#913;&#957;&#959;&#953;&#954;&#964;&#942;-&#928;&#961;&#972;&#963;&#954;&#955;&#951;&#963;&#951;-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921;&#924;&#916;&#927;.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934;.&#916;.%20&#916;&#949;&#955;&#964;&#945;%20&#904;&#946;&#961;&#959;&#965;.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934;&#916;%20&#922;&#945;&#955;&#945;&#956;&#945;&#769;%20-%20&#913;&#967;&#949;&#769;&#961;&#959;&#957;&#964;&#945;%20-%20&#922;&#949;&#769;&#961;&#954;&#965;&#961;&#945;&#96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934;&#916;%20&#922;&#917;&#929;&#922;&#921;&#925;&#919;&#9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IFE%20GRECABAT.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934;&#916;%20&#922;&#933;&#922;&#923;&#913;&#916;&#937;&#925;.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megaira/Dropbox/FDOR_private/PAF-&#928;&#916;&#928;%202021-2027/&#928;&#943;&#957;&#945;&#954;&#949;&#962;-&#924;&#941;&#964;&#961;&#969;&#957;-&#947;&#953;&#945;-&#964;&#951;&#957;-&#913;&#957;&#959;&#953;&#954;&#964;&#942;-&#928;&#961;&#972;&#963;&#954;&#955;&#951;&#963;&#951;_&#945;&#955;&#949;&#958;.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934;&#916;&#928;&#928;%20&#920;&#949;&#961;&#956;&#945;&#970;&#954;&#959;&#973;%20&#954;&#972;&#955;&#960;&#959;&#965;.xlsx"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BT_&#928;&#943;&#957;&#945;&#954;&#949;&#962;-&#924;&#941;&#964;&#961;&#969;&#957;-&#947;&#953;&#945;-&#964;&#951;&#957;-&#913;&#957;&#959;&#953;&#954;&#964;&#942;-&#928;&#961;&#972;&#963;&#954;&#955;&#951;&#963;&#951;-3.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vasiliki/Desktop/PAF_EL/&#917;F_&#928;&#943;&#957;&#945;&#954;&#949;&#962;-&#924;&#941;&#964;&#961;&#969;&#957;-&#947;&#953;&#945;-&#964;&#951;&#957;-&#913;&#957;&#959;&#953;&#954;&#964;&#942;-&#928;&#961;&#972;&#963;&#954;&#955;&#951;&#963;&#9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916;&#961;.%20&#932;&#972;&#956;&#945;&#962;%20%20&#931;&#959;&#973;&#955;&#964;&#950;&#949;-&#914;&#941;&#963;&#964;&#961;&#959;&#965;&#956;.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user/AppData/Local/Temp/&#928;&#953;&#769;&#957;&#945;&#954;&#949;&#962;-&#924;&#949;&#769;&#964;&#961;&#969;&#957;_Lagogir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APAPAVLO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13;&#915;&#921;&#927;%20&#927;&#929;&#927;&#93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13;&#929;&#922;&#932;&#927;&#933;&#929;&#927;&#93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13;&#929;&#935;&#917;&#923;&#937;&#92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15;&#949;&#969;&#960;&#959;&#957;&#953;&#954;&#972;%20&#928;&#945;&#957;&#949;&#960;&#953;&#963;&#964;&#942;&#956;&#953;&#959;%20&#913;&#952;&#951;&#957;&#974;&#9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 val="Φύλλο1"/>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sheetData sheetId="1"/>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sheetData sheetId="1"/>
      <sheetData sheetId="2"/>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sheetData sheetId="1"/>
      <sheetData sheetId="2"/>
      <sheetData sheetId="3"/>
      <sheetData sheetId="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 val="Φύλλο1"/>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 val="separate sites"/>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sheetData sheetId="1"/>
      <sheetData sheetId="2"/>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sheetData sheetId="1"/>
      <sheetData sheetId="2"/>
      <sheetData sheetId="3"/>
      <sheetData sheetId="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3"/>
      <sheetName val="lists"/>
      <sheetName val="Sheet1"/>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Μέτρα Προτεραιότητας E.1"/>
      <sheetName val="Μέτρα Προτεραιότητας E.2Α"/>
      <sheetName val="Μέτρα Προτεραιότητας E.2Β"/>
      <sheetName val="Μέτρα Προτεραιότητας E.3"/>
      <sheetName val="list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fria.gr/platanos/%CF%83%CF%85%CF%87%CE%BD%CE%AD%CF%82_%CE%B5%CF%81%CF%89%CF%84%CE%AE%CF%83%CE%B5%CE%B9%CF%82.html" TargetMode="External"/><Relationship Id="rId4" Type="http://schemas.openxmlformats.org/officeDocument/2006/relationships/hyperlink" Target="https://www.researchgate.net/publication/273693950_Freshwater_fishes_and_lampreys_of_Greece_An_annotated_checklist" TargetMode="External"/><Relationship Id="rId5" Type="http://schemas.openxmlformats.org/officeDocument/2006/relationships/hyperlink" Target="https://www.researchgate.net/publication/273693950_Freshwater_fishes_and_lampreys_of_Greece_An_annotated_checklist" TargetMode="External"/><Relationship Id="rId6" Type="http://schemas.openxmlformats.org/officeDocument/2006/relationships/hyperlink" Target="https://www.researchgate.net/publication/273693950_Freshwater_fishes_and_lampreys_of_Greece_An_annotated_checklist" TargetMode="External"/><Relationship Id="rId7" Type="http://schemas.openxmlformats.org/officeDocument/2006/relationships/hyperlink" Target="https://www.researchgate.net/publication/273693950_Freshwater_fishes_and_lampreys_of_Greece_An_annotated_checklist" TargetMode="External"/><Relationship Id="rId8" Type="http://schemas.openxmlformats.org/officeDocument/2006/relationships/hyperlink" Target="https://www.researchgate.net/publication/273693950_Freshwater_fishes_and_lampreys_of_Greece_An_annotated_checklist" TargetMode="External"/><Relationship Id="rId9" Type="http://schemas.openxmlformats.org/officeDocument/2006/relationships/printerSettings" Target="../printerSettings/printerSettings1.bin"/><Relationship Id="rId1" Type="http://schemas.openxmlformats.org/officeDocument/2006/relationships/hyperlink" Target="http://www.minagric.gr/images/stories/docs/agrotis/Georgika_Farmaka/Fytoeigionomikos_Elegxos/leaflet-xylella.pdf" TargetMode="External"/><Relationship Id="rId2" Type="http://schemas.openxmlformats.org/officeDocument/2006/relationships/hyperlink" Target="http://www.elgo.gr/images/pdf/3_fold_leaflet_kuriphilus.compressed.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ypeka.gr/LinkClick.aspx?fileticket=CoyXhegNBHQ%3D&amp;tabid=232&amp;language=el-GR" TargetMode="External"/><Relationship Id="rId2" Type="http://schemas.openxmlformats.org/officeDocument/2006/relationships/hyperlink" Target="https://www.4vultures.org/electrocution-seminar-in-andalusia/"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isea.com.gr/odigos-anagnoriseis-karxar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9"/>
  <sheetViews>
    <sheetView topLeftCell="A335" zoomScale="79" zoomScaleNormal="79" zoomScalePageLayoutView="44" workbookViewId="0">
      <selection activeCell="B344" sqref="B344:I344"/>
    </sheetView>
  </sheetViews>
  <sheetFormatPr baseColWidth="10" defaultColWidth="11" defaultRowHeight="16" x14ac:dyDescent="0.2"/>
  <cols>
    <col min="1" max="1" width="10.6640625" style="137" customWidth="1"/>
    <col min="2" max="2" width="88.83203125" style="45" customWidth="1"/>
    <col min="3" max="3" width="29" style="123" customWidth="1"/>
    <col min="4" max="4" width="20.33203125" style="123" customWidth="1"/>
    <col min="5" max="6" width="14.5" style="123" customWidth="1"/>
    <col min="7" max="7" width="35.1640625" style="123" customWidth="1"/>
    <col min="8" max="8" width="135.1640625" customWidth="1"/>
    <col min="9" max="9" width="109.1640625" customWidth="1"/>
    <col min="10" max="10" width="10.6640625" customWidth="1"/>
  </cols>
  <sheetData>
    <row r="1" spans="1:9" s="1" customFormat="1" x14ac:dyDescent="0.2">
      <c r="A1" s="381" t="s">
        <v>27</v>
      </c>
      <c r="B1" s="382"/>
      <c r="C1" s="382"/>
      <c r="D1" s="382"/>
      <c r="E1" s="382"/>
      <c r="F1" s="382"/>
      <c r="G1" s="382"/>
      <c r="H1" s="382"/>
      <c r="I1" s="383"/>
    </row>
    <row r="2" spans="1:9" s="125" customFormat="1" ht="26" x14ac:dyDescent="0.2">
      <c r="A2" s="64" t="s">
        <v>24</v>
      </c>
      <c r="B2" s="59" t="s">
        <v>0</v>
      </c>
      <c r="C2" s="59" t="s">
        <v>4</v>
      </c>
      <c r="D2" s="59" t="s">
        <v>42</v>
      </c>
      <c r="E2" s="59" t="s">
        <v>41</v>
      </c>
      <c r="F2" s="59" t="s">
        <v>9</v>
      </c>
      <c r="G2" s="59" t="s">
        <v>43</v>
      </c>
      <c r="H2" s="59" t="s">
        <v>2</v>
      </c>
      <c r="I2" s="124" t="s">
        <v>1</v>
      </c>
    </row>
    <row r="3" spans="1:9" ht="80" x14ac:dyDescent="0.2">
      <c r="A3" s="133">
        <v>1</v>
      </c>
      <c r="B3" s="50" t="s">
        <v>96</v>
      </c>
      <c r="C3" s="31" t="s">
        <v>61</v>
      </c>
      <c r="D3" s="31" t="s">
        <v>62</v>
      </c>
      <c r="E3" s="31">
        <v>10000</v>
      </c>
      <c r="F3" s="31" t="s">
        <v>63</v>
      </c>
      <c r="G3" s="31" t="s">
        <v>66</v>
      </c>
      <c r="H3" s="19" t="s">
        <v>114</v>
      </c>
      <c r="I3" s="20" t="s">
        <v>113</v>
      </c>
    </row>
    <row r="4" spans="1:9" ht="128" x14ac:dyDescent="0.2">
      <c r="A4" s="133">
        <v>2</v>
      </c>
      <c r="B4" s="50" t="s">
        <v>115</v>
      </c>
      <c r="C4" s="31" t="s">
        <v>60</v>
      </c>
      <c r="D4" s="31" t="s">
        <v>108</v>
      </c>
      <c r="E4" s="31">
        <v>20000</v>
      </c>
      <c r="F4" s="31" t="s">
        <v>63</v>
      </c>
      <c r="G4" s="31" t="s">
        <v>66</v>
      </c>
      <c r="H4" s="19" t="s">
        <v>116</v>
      </c>
      <c r="I4" s="20" t="s">
        <v>113</v>
      </c>
    </row>
    <row r="5" spans="1:9" ht="48" x14ac:dyDescent="0.2">
      <c r="A5" s="133">
        <v>3</v>
      </c>
      <c r="B5" s="50" t="s">
        <v>97</v>
      </c>
      <c r="C5" s="31" t="s">
        <v>65</v>
      </c>
      <c r="D5" s="31" t="s">
        <v>62</v>
      </c>
      <c r="E5" s="31"/>
      <c r="F5" s="31" t="s">
        <v>63</v>
      </c>
      <c r="G5" s="31" t="s">
        <v>66</v>
      </c>
      <c r="H5" s="19"/>
      <c r="I5" s="20"/>
    </row>
    <row r="6" spans="1:9" ht="96" x14ac:dyDescent="0.2">
      <c r="A6" s="133">
        <v>4</v>
      </c>
      <c r="B6" s="50" t="s">
        <v>109</v>
      </c>
      <c r="C6" s="31" t="s">
        <v>65</v>
      </c>
      <c r="D6" s="31" t="s">
        <v>62</v>
      </c>
      <c r="E6" s="31">
        <v>70000</v>
      </c>
      <c r="F6" s="31" t="s">
        <v>63</v>
      </c>
      <c r="G6" s="31" t="s">
        <v>66</v>
      </c>
      <c r="H6" s="19" t="s">
        <v>225</v>
      </c>
      <c r="I6" s="20" t="s">
        <v>113</v>
      </c>
    </row>
    <row r="7" spans="1:9" ht="80" x14ac:dyDescent="0.2">
      <c r="A7" s="133">
        <v>5</v>
      </c>
      <c r="B7" s="50" t="s">
        <v>110</v>
      </c>
      <c r="C7" s="31" t="s">
        <v>67</v>
      </c>
      <c r="D7" s="31" t="s">
        <v>62</v>
      </c>
      <c r="E7" s="31">
        <v>80000</v>
      </c>
      <c r="F7" s="31" t="s">
        <v>63</v>
      </c>
      <c r="G7" s="31" t="s">
        <v>66</v>
      </c>
      <c r="H7" s="19" t="s">
        <v>111</v>
      </c>
      <c r="I7" s="20" t="s">
        <v>113</v>
      </c>
    </row>
    <row r="8" spans="1:9" ht="115.5" customHeight="1" x14ac:dyDescent="0.2">
      <c r="A8" s="133">
        <v>6</v>
      </c>
      <c r="B8" s="50" t="s">
        <v>68</v>
      </c>
      <c r="C8" s="31" t="s">
        <v>67</v>
      </c>
      <c r="D8" s="31" t="s">
        <v>62</v>
      </c>
      <c r="E8" s="31">
        <v>70000</v>
      </c>
      <c r="F8" s="31" t="s">
        <v>63</v>
      </c>
      <c r="G8" s="31" t="s">
        <v>66</v>
      </c>
      <c r="H8" s="19" t="s">
        <v>119</v>
      </c>
      <c r="I8" s="20" t="s">
        <v>113</v>
      </c>
    </row>
    <row r="9" spans="1:9" ht="160" x14ac:dyDescent="0.2">
      <c r="A9" s="133">
        <v>7</v>
      </c>
      <c r="B9" s="50" t="s">
        <v>120</v>
      </c>
      <c r="C9" s="31" t="s">
        <v>67</v>
      </c>
      <c r="D9" s="31" t="s">
        <v>62</v>
      </c>
      <c r="E9" s="31">
        <v>65000</v>
      </c>
      <c r="F9" s="31" t="s">
        <v>63</v>
      </c>
      <c r="G9" s="31" t="s">
        <v>66</v>
      </c>
      <c r="H9" s="19" t="s">
        <v>69</v>
      </c>
      <c r="I9" s="20" t="s">
        <v>113</v>
      </c>
    </row>
    <row r="10" spans="1:9" ht="72.75" customHeight="1" x14ac:dyDescent="0.2">
      <c r="A10" s="133">
        <v>8</v>
      </c>
      <c r="B10" s="50" t="s">
        <v>98</v>
      </c>
      <c r="C10" s="31" t="s">
        <v>71</v>
      </c>
      <c r="D10" s="31" t="s">
        <v>62</v>
      </c>
      <c r="E10" s="31">
        <v>30000</v>
      </c>
      <c r="F10" s="31" t="s">
        <v>63</v>
      </c>
      <c r="G10" s="31" t="s">
        <v>66</v>
      </c>
      <c r="H10" s="19" t="s">
        <v>121</v>
      </c>
      <c r="I10" s="20" t="s">
        <v>113</v>
      </c>
    </row>
    <row r="11" spans="1:9" ht="64" x14ac:dyDescent="0.2">
      <c r="A11" s="133">
        <v>9</v>
      </c>
      <c r="B11" s="50" t="s">
        <v>128</v>
      </c>
      <c r="C11" s="31" t="s">
        <v>70</v>
      </c>
      <c r="D11" s="31" t="s">
        <v>62</v>
      </c>
      <c r="E11" s="31">
        <v>15000</v>
      </c>
      <c r="F11" s="31" t="s">
        <v>63</v>
      </c>
      <c r="G11" s="31" t="s">
        <v>66</v>
      </c>
      <c r="H11" s="19" t="s">
        <v>129</v>
      </c>
      <c r="I11" s="20" t="s">
        <v>113</v>
      </c>
    </row>
    <row r="12" spans="1:9" ht="57.75" customHeight="1" x14ac:dyDescent="0.2">
      <c r="A12" s="133">
        <v>10</v>
      </c>
      <c r="B12" s="50" t="s">
        <v>130</v>
      </c>
      <c r="C12" s="31" t="s">
        <v>70</v>
      </c>
      <c r="D12" s="31" t="s">
        <v>62</v>
      </c>
      <c r="E12" s="31">
        <v>200000</v>
      </c>
      <c r="F12" s="31" t="s">
        <v>63</v>
      </c>
      <c r="G12" s="31" t="s">
        <v>66</v>
      </c>
      <c r="H12" s="19" t="s">
        <v>131</v>
      </c>
      <c r="I12" s="20" t="s">
        <v>113</v>
      </c>
    </row>
    <row r="13" spans="1:9" ht="87" customHeight="1" x14ac:dyDescent="0.2">
      <c r="A13" s="133">
        <v>11</v>
      </c>
      <c r="B13" s="61" t="s">
        <v>79</v>
      </c>
      <c r="C13" s="31" t="s">
        <v>67</v>
      </c>
      <c r="D13" s="31" t="s">
        <v>62</v>
      </c>
      <c r="E13" s="31">
        <v>70000</v>
      </c>
      <c r="F13" s="31" t="s">
        <v>63</v>
      </c>
      <c r="G13" s="31" t="s">
        <v>66</v>
      </c>
      <c r="H13" s="19" t="s">
        <v>226</v>
      </c>
      <c r="I13" s="20" t="s">
        <v>132</v>
      </c>
    </row>
    <row r="14" spans="1:9" ht="409" x14ac:dyDescent="0.2">
      <c r="A14" s="133">
        <v>12</v>
      </c>
      <c r="B14" s="61" t="s">
        <v>81</v>
      </c>
      <c r="C14" s="31" t="s">
        <v>67</v>
      </c>
      <c r="D14" s="31" t="s">
        <v>62</v>
      </c>
      <c r="E14" s="31">
        <v>70000</v>
      </c>
      <c r="F14" s="31" t="s">
        <v>63</v>
      </c>
      <c r="G14" s="31" t="s">
        <v>66</v>
      </c>
      <c r="H14" s="19" t="s">
        <v>227</v>
      </c>
      <c r="I14" s="20" t="s">
        <v>133</v>
      </c>
    </row>
    <row r="15" spans="1:9" ht="160" x14ac:dyDescent="0.2">
      <c r="A15" s="133">
        <v>13</v>
      </c>
      <c r="B15" s="61" t="s">
        <v>82</v>
      </c>
      <c r="C15" s="31" t="s">
        <v>67</v>
      </c>
      <c r="D15" s="31" t="s">
        <v>62</v>
      </c>
      <c r="E15" s="31">
        <v>70000</v>
      </c>
      <c r="F15" s="31" t="s">
        <v>63</v>
      </c>
      <c r="G15" s="31" t="s">
        <v>66</v>
      </c>
      <c r="H15" s="19" t="s">
        <v>228</v>
      </c>
      <c r="I15" s="20" t="s">
        <v>134</v>
      </c>
    </row>
    <row r="16" spans="1:9" ht="160" x14ac:dyDescent="0.2">
      <c r="A16" s="133">
        <v>14</v>
      </c>
      <c r="B16" s="61" t="s">
        <v>83</v>
      </c>
      <c r="C16" s="31" t="s">
        <v>67</v>
      </c>
      <c r="D16" s="31" t="s">
        <v>62</v>
      </c>
      <c r="E16" s="31">
        <v>70000</v>
      </c>
      <c r="F16" s="31" t="s">
        <v>63</v>
      </c>
      <c r="G16" s="31" t="s">
        <v>66</v>
      </c>
      <c r="H16" s="19" t="s">
        <v>229</v>
      </c>
      <c r="I16" s="20" t="s">
        <v>135</v>
      </c>
    </row>
    <row r="17" spans="1:9" ht="368" x14ac:dyDescent="0.2">
      <c r="A17" s="133">
        <v>15</v>
      </c>
      <c r="B17" s="61" t="s">
        <v>80</v>
      </c>
      <c r="C17" s="31" t="s">
        <v>67</v>
      </c>
      <c r="D17" s="31" t="s">
        <v>62</v>
      </c>
      <c r="E17" s="31">
        <v>70000</v>
      </c>
      <c r="F17" s="31" t="s">
        <v>63</v>
      </c>
      <c r="G17" s="31" t="s">
        <v>66</v>
      </c>
      <c r="H17" s="19" t="s">
        <v>230</v>
      </c>
      <c r="I17" s="20" t="s">
        <v>136</v>
      </c>
    </row>
    <row r="18" spans="1:9" ht="128" x14ac:dyDescent="0.2">
      <c r="A18" s="133">
        <v>16</v>
      </c>
      <c r="B18" s="61" t="s">
        <v>85</v>
      </c>
      <c r="C18" s="31" t="s">
        <v>67</v>
      </c>
      <c r="D18" s="31" t="s">
        <v>62</v>
      </c>
      <c r="E18" s="31">
        <v>70000</v>
      </c>
      <c r="F18" s="31" t="s">
        <v>63</v>
      </c>
      <c r="G18" s="31" t="s">
        <v>66</v>
      </c>
      <c r="H18" s="19" t="s">
        <v>231</v>
      </c>
      <c r="I18" s="20" t="s">
        <v>194</v>
      </c>
    </row>
    <row r="19" spans="1:9" ht="80" x14ac:dyDescent="0.2">
      <c r="A19" s="133">
        <v>17</v>
      </c>
      <c r="B19" s="61" t="s">
        <v>86</v>
      </c>
      <c r="C19" s="31" t="s">
        <v>67</v>
      </c>
      <c r="D19" s="31" t="s">
        <v>62</v>
      </c>
      <c r="E19" s="31">
        <v>70000</v>
      </c>
      <c r="F19" s="31" t="s">
        <v>63</v>
      </c>
      <c r="G19" s="31" t="s">
        <v>66</v>
      </c>
      <c r="H19" s="19" t="s">
        <v>231</v>
      </c>
      <c r="I19" s="20" t="s">
        <v>162</v>
      </c>
    </row>
    <row r="20" spans="1:9" ht="144" x14ac:dyDescent="0.2">
      <c r="A20" s="133">
        <v>18</v>
      </c>
      <c r="B20" s="61" t="s">
        <v>87</v>
      </c>
      <c r="C20" s="31" t="s">
        <v>67</v>
      </c>
      <c r="D20" s="31" t="s">
        <v>62</v>
      </c>
      <c r="E20" s="31">
        <v>70000</v>
      </c>
      <c r="F20" s="31" t="s">
        <v>63</v>
      </c>
      <c r="G20" s="31" t="s">
        <v>66</v>
      </c>
      <c r="H20" s="19" t="s">
        <v>231</v>
      </c>
      <c r="I20" s="20" t="s">
        <v>193</v>
      </c>
    </row>
    <row r="21" spans="1:9" ht="160" x14ac:dyDescent="0.2">
      <c r="A21" s="133">
        <v>19</v>
      </c>
      <c r="B21" s="61" t="s">
        <v>99</v>
      </c>
      <c r="C21" s="31" t="s">
        <v>67</v>
      </c>
      <c r="D21" s="31" t="s">
        <v>62</v>
      </c>
      <c r="E21" s="30">
        <v>70000</v>
      </c>
      <c r="F21" s="31" t="s">
        <v>63</v>
      </c>
      <c r="G21" s="31" t="s">
        <v>66</v>
      </c>
      <c r="H21" s="19" t="s">
        <v>232</v>
      </c>
      <c r="I21" s="20" t="s">
        <v>162</v>
      </c>
    </row>
    <row r="22" spans="1:9" ht="48" x14ac:dyDescent="0.2">
      <c r="A22" s="133">
        <v>20</v>
      </c>
      <c r="B22" s="61" t="s">
        <v>173</v>
      </c>
      <c r="C22" s="31" t="s">
        <v>112</v>
      </c>
      <c r="D22" s="31" t="s">
        <v>108</v>
      </c>
      <c r="E22" s="30">
        <v>15000</v>
      </c>
      <c r="F22" s="31" t="s">
        <v>63</v>
      </c>
      <c r="G22" s="31" t="s">
        <v>66</v>
      </c>
      <c r="H22" s="19" t="s">
        <v>172</v>
      </c>
      <c r="I22" s="20" t="s">
        <v>113</v>
      </c>
    </row>
    <row r="23" spans="1:9" ht="48" x14ac:dyDescent="0.2">
      <c r="A23" s="133">
        <v>21</v>
      </c>
      <c r="B23" s="61" t="s">
        <v>171</v>
      </c>
      <c r="C23" s="31" t="s">
        <v>112</v>
      </c>
      <c r="D23" s="31" t="s">
        <v>62</v>
      </c>
      <c r="E23" s="30">
        <f>2*40000+35000+40000</f>
        <v>155000</v>
      </c>
      <c r="F23" s="31" t="s">
        <v>63</v>
      </c>
      <c r="G23" s="31" t="s">
        <v>66</v>
      </c>
      <c r="H23" s="19" t="s">
        <v>233</v>
      </c>
      <c r="I23" s="20" t="s">
        <v>113</v>
      </c>
    </row>
    <row r="24" spans="1:9" ht="176" x14ac:dyDescent="0.2">
      <c r="A24" s="133">
        <v>22</v>
      </c>
      <c r="B24" s="61" t="s">
        <v>100</v>
      </c>
      <c r="C24" s="60" t="s">
        <v>31</v>
      </c>
      <c r="D24" s="60" t="s">
        <v>7</v>
      </c>
      <c r="E24" s="60">
        <v>100000</v>
      </c>
      <c r="F24" s="60" t="s">
        <v>16</v>
      </c>
      <c r="G24" s="60" t="s">
        <v>101</v>
      </c>
      <c r="H24" s="73" t="s">
        <v>122</v>
      </c>
      <c r="I24" s="74" t="s">
        <v>195</v>
      </c>
    </row>
    <row r="25" spans="1:9" ht="409.5" customHeight="1" x14ac:dyDescent="0.2">
      <c r="A25" s="133">
        <v>23</v>
      </c>
      <c r="B25" s="61" t="s">
        <v>102</v>
      </c>
      <c r="C25" s="60" t="s">
        <v>25</v>
      </c>
      <c r="D25" s="60" t="s">
        <v>8</v>
      </c>
      <c r="E25" s="60">
        <v>50000</v>
      </c>
      <c r="F25" s="60" t="s">
        <v>16</v>
      </c>
      <c r="G25" s="60" t="s">
        <v>101</v>
      </c>
      <c r="H25" s="73" t="s">
        <v>123</v>
      </c>
      <c r="I25" s="74"/>
    </row>
    <row r="26" spans="1:9" ht="320" x14ac:dyDescent="0.2">
      <c r="A26" s="133">
        <v>24</v>
      </c>
      <c r="B26" s="61" t="s">
        <v>103</v>
      </c>
      <c r="C26" s="60" t="s">
        <v>25</v>
      </c>
      <c r="D26" s="60" t="s">
        <v>7</v>
      </c>
      <c r="E26" s="60">
        <v>100000</v>
      </c>
      <c r="F26" s="60" t="s">
        <v>16</v>
      </c>
      <c r="G26" s="60" t="s">
        <v>101</v>
      </c>
      <c r="H26" s="73" t="s">
        <v>124</v>
      </c>
      <c r="I26" s="74"/>
    </row>
    <row r="27" spans="1:9" ht="409" x14ac:dyDescent="0.2">
      <c r="A27" s="133">
        <v>25</v>
      </c>
      <c r="B27" s="61" t="s">
        <v>104</v>
      </c>
      <c r="C27" s="60" t="s">
        <v>31</v>
      </c>
      <c r="D27" s="60" t="s">
        <v>7</v>
      </c>
      <c r="E27" s="60">
        <v>80000</v>
      </c>
      <c r="F27" s="60" t="s">
        <v>16</v>
      </c>
      <c r="G27" s="60" t="s">
        <v>101</v>
      </c>
      <c r="H27" s="73" t="s">
        <v>125</v>
      </c>
      <c r="I27" s="74"/>
    </row>
    <row r="28" spans="1:9" ht="256" x14ac:dyDescent="0.2">
      <c r="A28" s="133">
        <v>26</v>
      </c>
      <c r="B28" s="61" t="s">
        <v>126</v>
      </c>
      <c r="C28" s="60" t="s">
        <v>31</v>
      </c>
      <c r="D28" s="60" t="s">
        <v>7</v>
      </c>
      <c r="E28" s="60">
        <v>100000</v>
      </c>
      <c r="F28" s="60" t="s">
        <v>16</v>
      </c>
      <c r="G28" s="60" t="s">
        <v>101</v>
      </c>
      <c r="H28" s="73" t="s">
        <v>127</v>
      </c>
      <c r="I28" s="74"/>
    </row>
    <row r="29" spans="1:9" ht="240" x14ac:dyDescent="0.2">
      <c r="A29" s="133">
        <v>27</v>
      </c>
      <c r="B29" s="62" t="s">
        <v>234</v>
      </c>
      <c r="C29" s="94" t="s">
        <v>30</v>
      </c>
      <c r="D29" s="94" t="s">
        <v>8</v>
      </c>
      <c r="E29" s="95">
        <v>175000</v>
      </c>
      <c r="F29" s="94" t="s">
        <v>48</v>
      </c>
      <c r="G29" s="94" t="s">
        <v>235</v>
      </c>
      <c r="H29" s="17" t="s">
        <v>236</v>
      </c>
      <c r="I29" s="46" t="s">
        <v>237</v>
      </c>
    </row>
    <row r="30" spans="1:9" ht="255" x14ac:dyDescent="0.2">
      <c r="A30" s="133">
        <v>28</v>
      </c>
      <c r="B30" s="62" t="s">
        <v>238</v>
      </c>
      <c r="C30" s="94" t="s">
        <v>30</v>
      </c>
      <c r="D30" s="94" t="s">
        <v>8</v>
      </c>
      <c r="E30" s="95">
        <v>930000</v>
      </c>
      <c r="F30" s="94" t="s">
        <v>48</v>
      </c>
      <c r="G30" s="94" t="s">
        <v>235</v>
      </c>
      <c r="H30" s="17" t="s">
        <v>239</v>
      </c>
      <c r="I30" s="46" t="s">
        <v>240</v>
      </c>
    </row>
    <row r="31" spans="1:9" ht="165" x14ac:dyDescent="0.2">
      <c r="A31" s="133">
        <v>29</v>
      </c>
      <c r="B31" s="62" t="s">
        <v>241</v>
      </c>
      <c r="C31" s="94" t="s">
        <v>30</v>
      </c>
      <c r="D31" s="94" t="s">
        <v>8</v>
      </c>
      <c r="E31" s="95">
        <v>185000</v>
      </c>
      <c r="F31" s="94" t="s">
        <v>48</v>
      </c>
      <c r="G31" s="94" t="s">
        <v>235</v>
      </c>
      <c r="H31" s="17" t="s">
        <v>242</v>
      </c>
      <c r="I31" s="46" t="s">
        <v>243</v>
      </c>
    </row>
    <row r="32" spans="1:9" ht="210" x14ac:dyDescent="0.2">
      <c r="A32" s="133">
        <v>30</v>
      </c>
      <c r="B32" s="62" t="s">
        <v>244</v>
      </c>
      <c r="C32" s="94" t="s">
        <v>31</v>
      </c>
      <c r="D32" s="94" t="s">
        <v>7</v>
      </c>
      <c r="E32" s="95">
        <v>250000</v>
      </c>
      <c r="F32" s="94" t="s">
        <v>48</v>
      </c>
      <c r="G32" s="94" t="s">
        <v>235</v>
      </c>
      <c r="H32" s="17" t="s">
        <v>245</v>
      </c>
      <c r="I32" s="46" t="s">
        <v>240</v>
      </c>
    </row>
    <row r="33" spans="1:9" ht="45" x14ac:dyDescent="0.2">
      <c r="A33" s="133">
        <v>31</v>
      </c>
      <c r="B33" s="62" t="s">
        <v>246</v>
      </c>
      <c r="C33" s="94" t="s">
        <v>25</v>
      </c>
      <c r="D33" s="94" t="s">
        <v>7</v>
      </c>
      <c r="E33" s="95">
        <v>0</v>
      </c>
      <c r="F33" s="94" t="s">
        <v>48</v>
      </c>
      <c r="G33" s="94" t="s">
        <v>235</v>
      </c>
      <c r="H33" s="17" t="s">
        <v>247</v>
      </c>
      <c r="I33" s="46" t="s">
        <v>248</v>
      </c>
    </row>
    <row r="34" spans="1:9" ht="390" x14ac:dyDescent="0.2">
      <c r="A34" s="133">
        <v>32</v>
      </c>
      <c r="B34" s="62" t="s">
        <v>249</v>
      </c>
      <c r="C34" s="94" t="s">
        <v>31</v>
      </c>
      <c r="D34" s="94" t="s">
        <v>8</v>
      </c>
      <c r="E34" s="95">
        <v>200000</v>
      </c>
      <c r="F34" s="94" t="s">
        <v>48</v>
      </c>
      <c r="G34" s="94" t="s">
        <v>235</v>
      </c>
      <c r="H34" s="17" t="s">
        <v>250</v>
      </c>
      <c r="I34" s="46" t="s">
        <v>251</v>
      </c>
    </row>
    <row r="35" spans="1:9" ht="285" x14ac:dyDescent="0.2">
      <c r="A35" s="133">
        <v>33</v>
      </c>
      <c r="B35" s="62" t="s">
        <v>252</v>
      </c>
      <c r="C35" s="94" t="s">
        <v>25</v>
      </c>
      <c r="D35" s="94" t="s">
        <v>7</v>
      </c>
      <c r="E35" s="95">
        <v>100000</v>
      </c>
      <c r="F35" s="94" t="s">
        <v>48</v>
      </c>
      <c r="G35" s="94" t="s">
        <v>235</v>
      </c>
      <c r="H35" s="17" t="s">
        <v>253</v>
      </c>
      <c r="I35" s="46" t="s">
        <v>254</v>
      </c>
    </row>
    <row r="36" spans="1:9" ht="345" x14ac:dyDescent="0.2">
      <c r="A36" s="133">
        <v>34</v>
      </c>
      <c r="B36" s="62" t="s">
        <v>255</v>
      </c>
      <c r="C36" s="94" t="s">
        <v>25</v>
      </c>
      <c r="D36" s="94" t="s">
        <v>7</v>
      </c>
      <c r="E36" s="95">
        <v>100000</v>
      </c>
      <c r="F36" s="94" t="s">
        <v>48</v>
      </c>
      <c r="G36" s="94" t="s">
        <v>235</v>
      </c>
      <c r="H36" s="17" t="s">
        <v>256</v>
      </c>
      <c r="I36" s="46" t="s">
        <v>257</v>
      </c>
    </row>
    <row r="37" spans="1:9" ht="315" x14ac:dyDescent="0.2">
      <c r="A37" s="133">
        <v>35</v>
      </c>
      <c r="B37" s="62" t="s">
        <v>258</v>
      </c>
      <c r="C37" s="94" t="s">
        <v>31</v>
      </c>
      <c r="D37" s="94" t="s">
        <v>8</v>
      </c>
      <c r="E37" s="95">
        <v>150000</v>
      </c>
      <c r="F37" s="94" t="s">
        <v>48</v>
      </c>
      <c r="G37" s="94" t="s">
        <v>235</v>
      </c>
      <c r="H37" s="17" t="s">
        <v>259</v>
      </c>
      <c r="I37" s="46" t="s">
        <v>260</v>
      </c>
    </row>
    <row r="38" spans="1:9" ht="240" x14ac:dyDescent="0.2">
      <c r="A38" s="133">
        <v>36</v>
      </c>
      <c r="B38" s="71" t="s">
        <v>261</v>
      </c>
      <c r="C38" s="95" t="s">
        <v>31</v>
      </c>
      <c r="D38" s="94" t="s">
        <v>7</v>
      </c>
      <c r="E38" s="95" t="s">
        <v>262</v>
      </c>
      <c r="F38" s="95" t="s">
        <v>48</v>
      </c>
      <c r="G38" s="94" t="s">
        <v>235</v>
      </c>
      <c r="H38" s="17" t="s">
        <v>263</v>
      </c>
      <c r="I38" s="46" t="s">
        <v>264</v>
      </c>
    </row>
    <row r="39" spans="1:9" ht="375" x14ac:dyDescent="0.2">
      <c r="A39" s="133">
        <v>37</v>
      </c>
      <c r="B39" s="71" t="s">
        <v>265</v>
      </c>
      <c r="C39" s="95" t="s">
        <v>31</v>
      </c>
      <c r="D39" s="94" t="s">
        <v>8</v>
      </c>
      <c r="E39" s="96">
        <v>630000</v>
      </c>
      <c r="F39" s="95" t="s">
        <v>48</v>
      </c>
      <c r="G39" s="94" t="s">
        <v>235</v>
      </c>
      <c r="H39" s="17" t="s">
        <v>266</v>
      </c>
      <c r="I39" s="46" t="s">
        <v>267</v>
      </c>
    </row>
    <row r="40" spans="1:9" ht="96" x14ac:dyDescent="0.2">
      <c r="A40" s="133">
        <v>38</v>
      </c>
      <c r="B40" s="29" t="s">
        <v>330</v>
      </c>
      <c r="C40" s="30" t="s">
        <v>30</v>
      </c>
      <c r="D40" s="30" t="s">
        <v>8</v>
      </c>
      <c r="E40" s="30">
        <v>10000</v>
      </c>
      <c r="F40" s="30" t="s">
        <v>13</v>
      </c>
      <c r="G40" s="51" t="s">
        <v>331</v>
      </c>
      <c r="H40" s="19" t="s">
        <v>332</v>
      </c>
      <c r="I40" s="20" t="s">
        <v>333</v>
      </c>
    </row>
    <row r="41" spans="1:9" ht="96" x14ac:dyDescent="0.2">
      <c r="A41" s="133">
        <v>39</v>
      </c>
      <c r="B41" s="29" t="s">
        <v>330</v>
      </c>
      <c r="C41" s="30" t="s">
        <v>30</v>
      </c>
      <c r="D41" s="30" t="s">
        <v>8</v>
      </c>
      <c r="E41" s="30">
        <v>20000</v>
      </c>
      <c r="F41" s="30" t="s">
        <v>21</v>
      </c>
      <c r="G41" s="51" t="s">
        <v>331</v>
      </c>
      <c r="H41" s="19" t="s">
        <v>334</v>
      </c>
      <c r="I41" s="20" t="s">
        <v>333</v>
      </c>
    </row>
    <row r="42" spans="1:9" ht="96" x14ac:dyDescent="0.2">
      <c r="A42" s="133">
        <v>40</v>
      </c>
      <c r="B42" s="29" t="s">
        <v>330</v>
      </c>
      <c r="C42" s="30" t="s">
        <v>30</v>
      </c>
      <c r="D42" s="30" t="s">
        <v>8</v>
      </c>
      <c r="E42" s="30">
        <v>10000</v>
      </c>
      <c r="F42" s="30" t="s">
        <v>18</v>
      </c>
      <c r="G42" s="51" t="s">
        <v>331</v>
      </c>
      <c r="H42" s="19" t="s">
        <v>335</v>
      </c>
      <c r="I42" s="20" t="s">
        <v>333</v>
      </c>
    </row>
    <row r="43" spans="1:9" ht="96" x14ac:dyDescent="0.2">
      <c r="A43" s="133">
        <v>41</v>
      </c>
      <c r="B43" s="29" t="s">
        <v>330</v>
      </c>
      <c r="C43" s="30" t="s">
        <v>30</v>
      </c>
      <c r="D43" s="30" t="s">
        <v>8</v>
      </c>
      <c r="E43" s="30">
        <v>8000</v>
      </c>
      <c r="F43" s="30" t="s">
        <v>20</v>
      </c>
      <c r="G43" s="51" t="s">
        <v>331</v>
      </c>
      <c r="H43" s="19" t="s">
        <v>336</v>
      </c>
      <c r="I43" s="20" t="s">
        <v>333</v>
      </c>
    </row>
    <row r="44" spans="1:9" ht="96" x14ac:dyDescent="0.2">
      <c r="A44" s="133">
        <v>42</v>
      </c>
      <c r="B44" s="29" t="s">
        <v>330</v>
      </c>
      <c r="C44" s="30" t="s">
        <v>30</v>
      </c>
      <c r="D44" s="30" t="s">
        <v>8</v>
      </c>
      <c r="E44" s="30">
        <v>10000</v>
      </c>
      <c r="F44" s="30" t="s">
        <v>19</v>
      </c>
      <c r="G44" s="51" t="s">
        <v>331</v>
      </c>
      <c r="H44" s="19" t="s">
        <v>337</v>
      </c>
      <c r="I44" s="20" t="s">
        <v>333</v>
      </c>
    </row>
    <row r="45" spans="1:9" ht="96" x14ac:dyDescent="0.2">
      <c r="A45" s="133">
        <v>43</v>
      </c>
      <c r="B45" s="29" t="s">
        <v>330</v>
      </c>
      <c r="C45" s="30" t="s">
        <v>30</v>
      </c>
      <c r="D45" s="30" t="s">
        <v>8</v>
      </c>
      <c r="E45" s="30">
        <v>10000</v>
      </c>
      <c r="F45" s="30" t="s">
        <v>23</v>
      </c>
      <c r="G45" s="51" t="s">
        <v>331</v>
      </c>
      <c r="H45" s="19" t="s">
        <v>338</v>
      </c>
      <c r="I45" s="20" t="s">
        <v>333</v>
      </c>
    </row>
    <row r="46" spans="1:9" ht="128" x14ac:dyDescent="0.2">
      <c r="A46" s="133">
        <v>44</v>
      </c>
      <c r="B46" s="29" t="s">
        <v>339</v>
      </c>
      <c r="C46" s="30" t="s">
        <v>30</v>
      </c>
      <c r="D46" s="30" t="s">
        <v>7</v>
      </c>
      <c r="E46" s="30">
        <v>72000</v>
      </c>
      <c r="F46" s="30" t="s">
        <v>48</v>
      </c>
      <c r="G46" s="51" t="s">
        <v>331</v>
      </c>
      <c r="H46" s="19" t="s">
        <v>340</v>
      </c>
      <c r="I46" s="20" t="s">
        <v>341</v>
      </c>
    </row>
    <row r="47" spans="1:9" ht="128" x14ac:dyDescent="0.2">
      <c r="A47" s="133">
        <v>45</v>
      </c>
      <c r="B47" s="29" t="s">
        <v>342</v>
      </c>
      <c r="C47" s="30" t="s">
        <v>31</v>
      </c>
      <c r="D47" s="30" t="s">
        <v>7</v>
      </c>
      <c r="E47" s="30">
        <v>180000</v>
      </c>
      <c r="F47" s="30" t="s">
        <v>48</v>
      </c>
      <c r="G47" s="51" t="s">
        <v>343</v>
      </c>
      <c r="H47" s="19" t="s">
        <v>344</v>
      </c>
      <c r="I47" s="20" t="s">
        <v>345</v>
      </c>
    </row>
    <row r="48" spans="1:9" ht="80" x14ac:dyDescent="0.2">
      <c r="A48" s="133">
        <v>46</v>
      </c>
      <c r="B48" s="29" t="s">
        <v>354</v>
      </c>
      <c r="C48" s="30" t="s">
        <v>31</v>
      </c>
      <c r="D48" s="30" t="s">
        <v>7</v>
      </c>
      <c r="E48" s="43">
        <v>100000</v>
      </c>
      <c r="F48" s="30" t="s">
        <v>48</v>
      </c>
      <c r="G48" s="51" t="s">
        <v>355</v>
      </c>
      <c r="H48" s="19" t="s">
        <v>356</v>
      </c>
      <c r="I48" s="20" t="s">
        <v>357</v>
      </c>
    </row>
    <row r="49" spans="1:9" ht="52" x14ac:dyDescent="0.2">
      <c r="A49" s="133">
        <v>47</v>
      </c>
      <c r="B49" s="29" t="s">
        <v>358</v>
      </c>
      <c r="C49" s="30" t="s">
        <v>30</v>
      </c>
      <c r="D49" s="30" t="s">
        <v>8</v>
      </c>
      <c r="E49" s="43">
        <v>100000</v>
      </c>
      <c r="F49" s="30" t="s">
        <v>48</v>
      </c>
      <c r="G49" s="51" t="s">
        <v>355</v>
      </c>
      <c r="H49" s="19" t="s">
        <v>359</v>
      </c>
      <c r="I49" s="20" t="s">
        <v>360</v>
      </c>
    </row>
    <row r="50" spans="1:9" ht="52" x14ac:dyDescent="0.2">
      <c r="A50" s="133">
        <v>48</v>
      </c>
      <c r="B50" s="29" t="s">
        <v>361</v>
      </c>
      <c r="C50" s="30" t="s">
        <v>25</v>
      </c>
      <c r="D50" s="30" t="s">
        <v>8</v>
      </c>
      <c r="E50" s="30">
        <v>0</v>
      </c>
      <c r="F50" s="30" t="s">
        <v>48</v>
      </c>
      <c r="G50" s="31" t="s">
        <v>355</v>
      </c>
      <c r="H50" s="44" t="s">
        <v>362</v>
      </c>
      <c r="I50" s="20" t="s">
        <v>363</v>
      </c>
    </row>
    <row r="51" spans="1:9" ht="52" x14ac:dyDescent="0.2">
      <c r="A51" s="133">
        <v>49</v>
      </c>
      <c r="B51" s="29" t="s">
        <v>364</v>
      </c>
      <c r="C51" s="30" t="s">
        <v>28</v>
      </c>
      <c r="D51" s="30" t="s">
        <v>8</v>
      </c>
      <c r="E51" s="43">
        <v>200000</v>
      </c>
      <c r="F51" s="30" t="s">
        <v>48</v>
      </c>
      <c r="G51" s="51" t="s">
        <v>355</v>
      </c>
      <c r="H51" s="19" t="s">
        <v>365</v>
      </c>
      <c r="I51" s="20"/>
    </row>
    <row r="52" spans="1:9" ht="91" x14ac:dyDescent="0.2">
      <c r="A52" s="133">
        <v>50</v>
      </c>
      <c r="B52" s="29" t="s">
        <v>366</v>
      </c>
      <c r="C52" s="30" t="s">
        <v>25</v>
      </c>
      <c r="D52" s="30" t="s">
        <v>7</v>
      </c>
      <c r="E52" s="43">
        <v>3000</v>
      </c>
      <c r="F52" s="30" t="s">
        <v>48</v>
      </c>
      <c r="G52" s="51" t="s">
        <v>355</v>
      </c>
      <c r="H52" s="19" t="s">
        <v>367</v>
      </c>
      <c r="I52" s="20" t="s">
        <v>368</v>
      </c>
    </row>
    <row r="53" spans="1:9" ht="65" x14ac:dyDescent="0.2">
      <c r="A53" s="133">
        <v>51</v>
      </c>
      <c r="B53" s="29" t="s">
        <v>369</v>
      </c>
      <c r="C53" s="30" t="s">
        <v>25</v>
      </c>
      <c r="D53" s="30" t="s">
        <v>7</v>
      </c>
      <c r="E53" s="30">
        <v>0</v>
      </c>
      <c r="F53" s="30" t="s">
        <v>48</v>
      </c>
      <c r="G53" s="51" t="s">
        <v>355</v>
      </c>
      <c r="H53" s="19" t="s">
        <v>367</v>
      </c>
      <c r="I53" s="20" t="s">
        <v>368</v>
      </c>
    </row>
    <row r="54" spans="1:9" ht="65" x14ac:dyDescent="0.2">
      <c r="A54" s="133">
        <v>52</v>
      </c>
      <c r="B54" s="29" t="s">
        <v>370</v>
      </c>
      <c r="C54" s="30" t="s">
        <v>25</v>
      </c>
      <c r="D54" s="30" t="s">
        <v>7</v>
      </c>
      <c r="E54" s="30">
        <v>0</v>
      </c>
      <c r="F54" s="30" t="s">
        <v>48</v>
      </c>
      <c r="G54" s="51" t="s">
        <v>355</v>
      </c>
      <c r="H54" s="19" t="s">
        <v>371</v>
      </c>
      <c r="I54" s="20" t="s">
        <v>372</v>
      </c>
    </row>
    <row r="55" spans="1:9" ht="78" x14ac:dyDescent="0.2">
      <c r="A55" s="133">
        <v>53</v>
      </c>
      <c r="B55" s="29" t="s">
        <v>373</v>
      </c>
      <c r="C55" s="30" t="s">
        <v>25</v>
      </c>
      <c r="D55" s="30" t="s">
        <v>7</v>
      </c>
      <c r="E55" s="30">
        <v>0</v>
      </c>
      <c r="F55" s="30" t="s">
        <v>48</v>
      </c>
      <c r="G55" s="51" t="s">
        <v>355</v>
      </c>
      <c r="H55" s="19" t="s">
        <v>374</v>
      </c>
      <c r="I55" s="20" t="s">
        <v>375</v>
      </c>
    </row>
    <row r="56" spans="1:9" ht="78" x14ac:dyDescent="0.2">
      <c r="A56" s="133">
        <v>54</v>
      </c>
      <c r="B56" s="29" t="s">
        <v>376</v>
      </c>
      <c r="C56" s="30" t="s">
        <v>31</v>
      </c>
      <c r="D56" s="30" t="s">
        <v>7</v>
      </c>
      <c r="E56" s="43">
        <v>50000</v>
      </c>
      <c r="F56" s="30" t="s">
        <v>48</v>
      </c>
      <c r="G56" s="51" t="s">
        <v>355</v>
      </c>
      <c r="H56" s="19" t="s">
        <v>377</v>
      </c>
      <c r="I56" s="20" t="s">
        <v>375</v>
      </c>
    </row>
    <row r="57" spans="1:9" ht="64" x14ac:dyDescent="0.2">
      <c r="A57" s="133">
        <v>55</v>
      </c>
      <c r="B57" s="29" t="s">
        <v>378</v>
      </c>
      <c r="C57" s="30" t="s">
        <v>29</v>
      </c>
      <c r="D57" s="30" t="s">
        <v>7</v>
      </c>
      <c r="E57" s="30">
        <v>0</v>
      </c>
      <c r="F57" s="30" t="s">
        <v>48</v>
      </c>
      <c r="G57" s="51" t="s">
        <v>379</v>
      </c>
      <c r="H57" s="19" t="s">
        <v>380</v>
      </c>
      <c r="I57" s="20" t="s">
        <v>375</v>
      </c>
    </row>
    <row r="58" spans="1:9" ht="39" x14ac:dyDescent="0.2">
      <c r="A58" s="133">
        <v>56</v>
      </c>
      <c r="B58" s="29" t="s">
        <v>381</v>
      </c>
      <c r="C58" s="30" t="s">
        <v>29</v>
      </c>
      <c r="D58" s="30" t="s">
        <v>7</v>
      </c>
      <c r="E58" s="30">
        <v>10000</v>
      </c>
      <c r="F58" s="30" t="s">
        <v>48</v>
      </c>
      <c r="G58" s="51" t="s">
        <v>382</v>
      </c>
      <c r="H58" s="19" t="s">
        <v>383</v>
      </c>
      <c r="I58" s="20"/>
    </row>
    <row r="59" spans="1:9" ht="80" x14ac:dyDescent="0.2">
      <c r="A59" s="133">
        <v>57</v>
      </c>
      <c r="B59" s="29" t="s">
        <v>384</v>
      </c>
      <c r="C59" s="30" t="s">
        <v>29</v>
      </c>
      <c r="D59" s="30" t="s">
        <v>7</v>
      </c>
      <c r="E59" s="30">
        <v>0</v>
      </c>
      <c r="F59" s="30" t="s">
        <v>48</v>
      </c>
      <c r="G59" s="51" t="s">
        <v>379</v>
      </c>
      <c r="H59" s="19" t="s">
        <v>385</v>
      </c>
      <c r="I59" s="20"/>
    </row>
    <row r="60" spans="1:9" ht="96" x14ac:dyDescent="0.2">
      <c r="A60" s="133">
        <v>58</v>
      </c>
      <c r="B60" s="29" t="s">
        <v>386</v>
      </c>
      <c r="C60" s="30" t="s">
        <v>28</v>
      </c>
      <c r="D60" s="30" t="s">
        <v>8</v>
      </c>
      <c r="E60" s="43">
        <v>400000</v>
      </c>
      <c r="F60" s="30" t="s">
        <v>48</v>
      </c>
      <c r="G60" s="51" t="s">
        <v>387</v>
      </c>
      <c r="H60" s="19" t="s">
        <v>388</v>
      </c>
      <c r="I60" s="20" t="s">
        <v>389</v>
      </c>
    </row>
    <row r="61" spans="1:9" ht="117" x14ac:dyDescent="0.2">
      <c r="A61" s="133">
        <v>59</v>
      </c>
      <c r="B61" s="29" t="s">
        <v>390</v>
      </c>
      <c r="C61" s="30" t="s">
        <v>31</v>
      </c>
      <c r="D61" s="30" t="s">
        <v>7</v>
      </c>
      <c r="E61" s="43">
        <v>50000</v>
      </c>
      <c r="F61" s="30" t="s">
        <v>12</v>
      </c>
      <c r="G61" s="51" t="s">
        <v>391</v>
      </c>
      <c r="H61" s="44" t="s">
        <v>392</v>
      </c>
      <c r="I61" s="66" t="s">
        <v>393</v>
      </c>
    </row>
    <row r="62" spans="1:9" ht="144" x14ac:dyDescent="0.2">
      <c r="A62" s="133">
        <v>60</v>
      </c>
      <c r="B62" s="29" t="s">
        <v>465</v>
      </c>
      <c r="C62" s="30" t="s">
        <v>31</v>
      </c>
      <c r="D62" s="30" t="s">
        <v>7</v>
      </c>
      <c r="E62" s="30" t="str">
        <f>E64</f>
        <v>40000 - 60000</v>
      </c>
      <c r="F62" s="30" t="s">
        <v>15</v>
      </c>
      <c r="G62" s="51" t="s">
        <v>466</v>
      </c>
      <c r="H62" s="19" t="s">
        <v>467</v>
      </c>
      <c r="I62" s="20" t="s">
        <v>468</v>
      </c>
    </row>
    <row r="63" spans="1:9" ht="26" x14ac:dyDescent="0.2">
      <c r="A63" s="133">
        <v>61</v>
      </c>
      <c r="B63" s="29" t="str">
        <f>B62</f>
        <v>Εφαρμογή ποσοτικών εργαλείων για την βελτιστοποίηση της διαχείρισης και του σχεδιασμου των ζωνών προστασίας σε προστατευόμενες περιοχές</v>
      </c>
      <c r="C63" s="30" t="str">
        <f>C62</f>
        <v>Κενά γνώσεων/Ερευνητικές ανάγκες</v>
      </c>
      <c r="D63" s="30" t="s">
        <v>8</v>
      </c>
      <c r="E63" s="30" t="s">
        <v>469</v>
      </c>
      <c r="F63" s="30" t="s">
        <v>16</v>
      </c>
      <c r="G63" s="51" t="str">
        <f>G62</f>
        <v>Παπαπαύλου Κέλλη, βιολόγος - γραφείο μελετών</v>
      </c>
      <c r="H63" s="19" t="s">
        <v>470</v>
      </c>
      <c r="I63" s="20" t="s">
        <v>471</v>
      </c>
    </row>
    <row r="64" spans="1:9" ht="26" x14ac:dyDescent="0.2">
      <c r="A64" s="133">
        <v>62</v>
      </c>
      <c r="B64" s="29" t="str">
        <f>B63</f>
        <v>Εφαρμογή ποσοτικών εργαλείων για την βελτιστοποίηση της διαχείρισης και του σχεδιασμου των ζωνών προστασίας σε προστατευόμενες περιοχές</v>
      </c>
      <c r="C64" s="30" t="str">
        <f>C63</f>
        <v>Κενά γνώσεων/Ερευνητικές ανάγκες</v>
      </c>
      <c r="D64" s="30"/>
      <c r="E64" s="30" t="s">
        <v>472</v>
      </c>
      <c r="F64" s="30" t="s">
        <v>18</v>
      </c>
      <c r="G64" s="51" t="str">
        <f>G63</f>
        <v>Παπαπαύλου Κέλλη, βιολόγος - γραφείο μελετών</v>
      </c>
      <c r="H64" s="19" t="s">
        <v>473</v>
      </c>
      <c r="I64" s="20" t="s">
        <v>471</v>
      </c>
    </row>
    <row r="65" spans="1:9" ht="409" x14ac:dyDescent="0.2">
      <c r="A65" s="133">
        <v>63</v>
      </c>
      <c r="B65" s="21" t="s">
        <v>474</v>
      </c>
      <c r="C65" s="23" t="s">
        <v>28</v>
      </c>
      <c r="D65" s="23" t="s">
        <v>7</v>
      </c>
      <c r="E65" s="23" t="s">
        <v>475</v>
      </c>
      <c r="F65" s="23" t="s">
        <v>48</v>
      </c>
      <c r="G65" s="97" t="s">
        <v>476</v>
      </c>
      <c r="H65" s="24" t="s">
        <v>477</v>
      </c>
      <c r="I65" s="26" t="s">
        <v>478</v>
      </c>
    </row>
    <row r="66" spans="1:9" ht="112" x14ac:dyDescent="0.2">
      <c r="A66" s="133">
        <v>64</v>
      </c>
      <c r="B66" s="21" t="s">
        <v>479</v>
      </c>
      <c r="C66" s="23" t="s">
        <v>28</v>
      </c>
      <c r="D66" s="23" t="s">
        <v>8</v>
      </c>
      <c r="E66" s="25" t="s">
        <v>480</v>
      </c>
      <c r="F66" s="23" t="s">
        <v>17</v>
      </c>
      <c r="G66" s="97" t="s">
        <v>476</v>
      </c>
      <c r="H66" s="27" t="s">
        <v>481</v>
      </c>
      <c r="I66" s="76" t="s">
        <v>482</v>
      </c>
    </row>
    <row r="67" spans="1:9" ht="210" x14ac:dyDescent="0.2">
      <c r="A67" s="133">
        <v>65</v>
      </c>
      <c r="B67" s="21" t="s">
        <v>483</v>
      </c>
      <c r="C67" s="23" t="s">
        <v>28</v>
      </c>
      <c r="D67" s="23" t="s">
        <v>7</v>
      </c>
      <c r="E67" s="25" t="s">
        <v>484</v>
      </c>
      <c r="F67" s="23" t="s">
        <v>48</v>
      </c>
      <c r="G67" s="97" t="s">
        <v>476</v>
      </c>
      <c r="H67" s="24" t="s">
        <v>485</v>
      </c>
      <c r="I67" s="26" t="s">
        <v>486</v>
      </c>
    </row>
    <row r="68" spans="1:9" ht="196" x14ac:dyDescent="0.2">
      <c r="A68" s="133">
        <v>66</v>
      </c>
      <c r="B68" s="21" t="s">
        <v>487</v>
      </c>
      <c r="C68" s="23" t="s">
        <v>25</v>
      </c>
      <c r="D68" s="23" t="s">
        <v>7</v>
      </c>
      <c r="E68" s="25">
        <v>300000</v>
      </c>
      <c r="F68" s="23" t="s">
        <v>48</v>
      </c>
      <c r="G68" s="97" t="s">
        <v>476</v>
      </c>
      <c r="H68" s="24" t="s">
        <v>488</v>
      </c>
      <c r="I68" s="26"/>
    </row>
    <row r="69" spans="1:9" ht="154" x14ac:dyDescent="0.2">
      <c r="A69" s="133">
        <v>67</v>
      </c>
      <c r="B69" s="22" t="s">
        <v>489</v>
      </c>
      <c r="C69" s="98" t="s">
        <v>31</v>
      </c>
      <c r="D69" s="98" t="s">
        <v>7</v>
      </c>
      <c r="E69" s="99">
        <f>100000*2*3*5</f>
        <v>3000000</v>
      </c>
      <c r="F69" s="98" t="s">
        <v>48</v>
      </c>
      <c r="G69" s="98" t="s">
        <v>476</v>
      </c>
      <c r="H69" s="77" t="s">
        <v>490</v>
      </c>
      <c r="I69" s="78" t="s">
        <v>491</v>
      </c>
    </row>
    <row r="70" spans="1:9" ht="224" x14ac:dyDescent="0.2">
      <c r="A70" s="133">
        <v>68</v>
      </c>
      <c r="B70" s="22" t="s">
        <v>492</v>
      </c>
      <c r="C70" s="98" t="s">
        <v>31</v>
      </c>
      <c r="D70" s="98" t="s">
        <v>7</v>
      </c>
      <c r="E70" s="99">
        <f>(1*20000*3)+(30000*3)+20*2000+(40000*7)+300*100*7+300*100*7+300000</f>
        <v>1190000</v>
      </c>
      <c r="F70" s="98" t="s">
        <v>12</v>
      </c>
      <c r="G70" s="98" t="s">
        <v>476</v>
      </c>
      <c r="H70" s="77" t="s">
        <v>493</v>
      </c>
      <c r="I70" s="78" t="s">
        <v>494</v>
      </c>
    </row>
    <row r="71" spans="1:9" ht="252" x14ac:dyDescent="0.2">
      <c r="A71" s="133">
        <v>69</v>
      </c>
      <c r="B71" s="22" t="s">
        <v>495</v>
      </c>
      <c r="C71" s="98" t="s">
        <v>31</v>
      </c>
      <c r="D71" s="98" t="s">
        <v>7</v>
      </c>
      <c r="E71" s="99">
        <f t="shared" ref="E71:E74" si="0">(10*200000+50000*2)/4</f>
        <v>525000</v>
      </c>
      <c r="F71" s="98" t="s">
        <v>17</v>
      </c>
      <c r="G71" s="98" t="s">
        <v>476</v>
      </c>
      <c r="H71" s="77" t="s">
        <v>496</v>
      </c>
      <c r="I71" s="78" t="s">
        <v>497</v>
      </c>
    </row>
    <row r="72" spans="1:9" ht="252" x14ac:dyDescent="0.2">
      <c r="A72" s="133">
        <v>70</v>
      </c>
      <c r="B72" s="22" t="s">
        <v>498</v>
      </c>
      <c r="C72" s="98" t="s">
        <v>31</v>
      </c>
      <c r="D72" s="98" t="s">
        <v>7</v>
      </c>
      <c r="E72" s="99">
        <f t="shared" si="0"/>
        <v>525000</v>
      </c>
      <c r="F72" s="98" t="s">
        <v>23</v>
      </c>
      <c r="G72" s="98" t="s">
        <v>476</v>
      </c>
      <c r="H72" s="77" t="s">
        <v>499</v>
      </c>
      <c r="I72" s="78" t="s">
        <v>500</v>
      </c>
    </row>
    <row r="73" spans="1:9" ht="252" x14ac:dyDescent="0.2">
      <c r="A73" s="133">
        <v>71</v>
      </c>
      <c r="B73" s="22" t="s">
        <v>501</v>
      </c>
      <c r="C73" s="98" t="s">
        <v>31</v>
      </c>
      <c r="D73" s="98" t="s">
        <v>7</v>
      </c>
      <c r="E73" s="99">
        <f t="shared" si="0"/>
        <v>525000</v>
      </c>
      <c r="F73" s="98" t="s">
        <v>20</v>
      </c>
      <c r="G73" s="98" t="s">
        <v>476</v>
      </c>
      <c r="H73" s="77" t="s">
        <v>502</v>
      </c>
      <c r="I73" s="78" t="s">
        <v>503</v>
      </c>
    </row>
    <row r="74" spans="1:9" ht="252" x14ac:dyDescent="0.2">
      <c r="A74" s="133">
        <v>72</v>
      </c>
      <c r="B74" s="22" t="s">
        <v>501</v>
      </c>
      <c r="C74" s="98" t="s">
        <v>31</v>
      </c>
      <c r="D74" s="98" t="s">
        <v>7</v>
      </c>
      <c r="E74" s="99">
        <f t="shared" si="0"/>
        <v>525000</v>
      </c>
      <c r="F74" s="98" t="s">
        <v>15</v>
      </c>
      <c r="G74" s="98" t="s">
        <v>476</v>
      </c>
      <c r="H74" s="77" t="s">
        <v>504</v>
      </c>
      <c r="I74" s="78" t="s">
        <v>500</v>
      </c>
    </row>
    <row r="75" spans="1:9" ht="140" x14ac:dyDescent="0.2">
      <c r="A75" s="133">
        <v>73</v>
      </c>
      <c r="B75" s="22" t="s">
        <v>505</v>
      </c>
      <c r="C75" s="98" t="s">
        <v>31</v>
      </c>
      <c r="D75" s="98" t="s">
        <v>7</v>
      </c>
      <c r="E75" s="99">
        <f t="shared" ref="E75:E78" si="1">(10*7*5000+3*10000+3*2*30000)/4</f>
        <v>140000</v>
      </c>
      <c r="F75" s="98" t="s">
        <v>17</v>
      </c>
      <c r="G75" s="98" t="s">
        <v>476</v>
      </c>
      <c r="H75" s="27" t="s">
        <v>506</v>
      </c>
      <c r="I75" s="78" t="s">
        <v>507</v>
      </c>
    </row>
    <row r="76" spans="1:9" ht="140" x14ac:dyDescent="0.2">
      <c r="A76" s="133">
        <v>74</v>
      </c>
      <c r="B76" s="22" t="s">
        <v>505</v>
      </c>
      <c r="C76" s="98" t="s">
        <v>31</v>
      </c>
      <c r="D76" s="98" t="s">
        <v>7</v>
      </c>
      <c r="E76" s="99">
        <f t="shared" si="1"/>
        <v>140000</v>
      </c>
      <c r="F76" s="98" t="s">
        <v>23</v>
      </c>
      <c r="G76" s="98" t="s">
        <v>476</v>
      </c>
      <c r="H76" s="27" t="s">
        <v>508</v>
      </c>
      <c r="I76" s="78" t="s">
        <v>507</v>
      </c>
    </row>
    <row r="77" spans="1:9" ht="140" x14ac:dyDescent="0.2">
      <c r="A77" s="133">
        <v>75</v>
      </c>
      <c r="B77" s="22" t="s">
        <v>509</v>
      </c>
      <c r="C77" s="98" t="s">
        <v>31</v>
      </c>
      <c r="D77" s="98" t="s">
        <v>7</v>
      </c>
      <c r="E77" s="99">
        <f t="shared" si="1"/>
        <v>140000</v>
      </c>
      <c r="F77" s="98" t="s">
        <v>20</v>
      </c>
      <c r="G77" s="98" t="s">
        <v>476</v>
      </c>
      <c r="H77" s="27" t="s">
        <v>508</v>
      </c>
      <c r="I77" s="78" t="s">
        <v>507</v>
      </c>
    </row>
    <row r="78" spans="1:9" ht="140" x14ac:dyDescent="0.2">
      <c r="A78" s="133">
        <v>76</v>
      </c>
      <c r="B78" s="22" t="s">
        <v>505</v>
      </c>
      <c r="C78" s="98" t="s">
        <v>31</v>
      </c>
      <c r="D78" s="98" t="s">
        <v>7</v>
      </c>
      <c r="E78" s="99">
        <f t="shared" si="1"/>
        <v>140000</v>
      </c>
      <c r="F78" s="98" t="s">
        <v>15</v>
      </c>
      <c r="G78" s="98" t="s">
        <v>476</v>
      </c>
      <c r="H78" s="27" t="s">
        <v>506</v>
      </c>
      <c r="I78" s="78" t="s">
        <v>507</v>
      </c>
    </row>
    <row r="79" spans="1:9" ht="210" x14ac:dyDescent="0.2">
      <c r="A79" s="133">
        <v>77</v>
      </c>
      <c r="B79" s="22" t="s">
        <v>510</v>
      </c>
      <c r="C79" s="98" t="s">
        <v>28</v>
      </c>
      <c r="D79" s="98" t="s">
        <v>8</v>
      </c>
      <c r="E79" s="99">
        <v>1500000</v>
      </c>
      <c r="F79" s="98" t="s">
        <v>48</v>
      </c>
      <c r="G79" s="98" t="s">
        <v>476</v>
      </c>
      <c r="H79" s="77" t="s">
        <v>511</v>
      </c>
      <c r="I79" s="78" t="s">
        <v>512</v>
      </c>
    </row>
    <row r="80" spans="1:9" ht="224" x14ac:dyDescent="0.2">
      <c r="A80" s="133">
        <v>78</v>
      </c>
      <c r="B80" s="22" t="s">
        <v>513</v>
      </c>
      <c r="C80" s="98" t="s">
        <v>28</v>
      </c>
      <c r="D80" s="98" t="s">
        <v>8</v>
      </c>
      <c r="E80" s="99">
        <v>200000</v>
      </c>
      <c r="F80" s="98" t="s">
        <v>12</v>
      </c>
      <c r="G80" s="98" t="s">
        <v>476</v>
      </c>
      <c r="H80" s="77" t="s">
        <v>514</v>
      </c>
      <c r="I80" s="78" t="s">
        <v>515</v>
      </c>
    </row>
    <row r="81" spans="1:9" ht="196" x14ac:dyDescent="0.2">
      <c r="A81" s="133">
        <v>79</v>
      </c>
      <c r="B81" s="22" t="s">
        <v>516</v>
      </c>
      <c r="C81" s="98" t="s">
        <v>28</v>
      </c>
      <c r="D81" s="98" t="s">
        <v>8</v>
      </c>
      <c r="E81" s="99">
        <v>150000</v>
      </c>
      <c r="F81" s="98" t="s">
        <v>15</v>
      </c>
      <c r="G81" s="98" t="s">
        <v>476</v>
      </c>
      <c r="H81" s="77" t="s">
        <v>517</v>
      </c>
      <c r="I81" s="78" t="s">
        <v>518</v>
      </c>
    </row>
    <row r="82" spans="1:9" ht="196" x14ac:dyDescent="0.2">
      <c r="A82" s="133">
        <v>80</v>
      </c>
      <c r="B82" s="22" t="s">
        <v>516</v>
      </c>
      <c r="C82" s="98" t="s">
        <v>28</v>
      </c>
      <c r="D82" s="98" t="s">
        <v>8</v>
      </c>
      <c r="E82" s="99">
        <v>150000</v>
      </c>
      <c r="F82" s="98" t="s">
        <v>17</v>
      </c>
      <c r="G82" s="98" t="s">
        <v>476</v>
      </c>
      <c r="H82" s="77" t="s">
        <v>519</v>
      </c>
      <c r="I82" s="78" t="s">
        <v>520</v>
      </c>
    </row>
    <row r="83" spans="1:9" ht="196" x14ac:dyDescent="0.2">
      <c r="A83" s="133">
        <v>81</v>
      </c>
      <c r="B83" s="22" t="s">
        <v>516</v>
      </c>
      <c r="C83" s="98" t="s">
        <v>28</v>
      </c>
      <c r="D83" s="98" t="s">
        <v>8</v>
      </c>
      <c r="E83" s="99">
        <v>150000</v>
      </c>
      <c r="F83" s="98" t="s">
        <v>23</v>
      </c>
      <c r="G83" s="98" t="s">
        <v>476</v>
      </c>
      <c r="H83" s="77" t="s">
        <v>521</v>
      </c>
      <c r="I83" s="78" t="s">
        <v>515</v>
      </c>
    </row>
    <row r="84" spans="1:9" ht="196" x14ac:dyDescent="0.2">
      <c r="A84" s="133">
        <v>82</v>
      </c>
      <c r="B84" s="22" t="s">
        <v>516</v>
      </c>
      <c r="C84" s="98" t="s">
        <v>28</v>
      </c>
      <c r="D84" s="98" t="s">
        <v>8</v>
      </c>
      <c r="E84" s="99">
        <v>150000</v>
      </c>
      <c r="F84" s="98" t="s">
        <v>20</v>
      </c>
      <c r="G84" s="98" t="s">
        <v>476</v>
      </c>
      <c r="H84" s="77" t="s">
        <v>522</v>
      </c>
      <c r="I84" s="78" t="s">
        <v>523</v>
      </c>
    </row>
    <row r="85" spans="1:9" ht="364" x14ac:dyDescent="0.2">
      <c r="A85" s="133">
        <v>83</v>
      </c>
      <c r="B85" s="21" t="s">
        <v>524</v>
      </c>
      <c r="C85" s="23" t="s">
        <v>31</v>
      </c>
      <c r="D85" s="23" t="s">
        <v>7</v>
      </c>
      <c r="E85" s="25" t="s">
        <v>525</v>
      </c>
      <c r="F85" s="23" t="s">
        <v>48</v>
      </c>
      <c r="G85" s="23" t="s">
        <v>476</v>
      </c>
      <c r="H85" s="27" t="s">
        <v>526</v>
      </c>
      <c r="I85" s="76"/>
    </row>
    <row r="86" spans="1:9" ht="224" x14ac:dyDescent="0.2">
      <c r="A86" s="133">
        <v>84</v>
      </c>
      <c r="B86" s="21" t="s">
        <v>527</v>
      </c>
      <c r="C86" s="23" t="s">
        <v>28</v>
      </c>
      <c r="D86" s="23" t="s">
        <v>7</v>
      </c>
      <c r="E86" s="25">
        <v>150000</v>
      </c>
      <c r="F86" s="23" t="s">
        <v>48</v>
      </c>
      <c r="G86" s="23" t="str">
        <f>$G$23</f>
        <v>Φορέας Διαχείρισης Κάρλα Μαυροβούνι Κεφαλόβρυση Βελεστίνου Δέλτα Πηνειού.</v>
      </c>
      <c r="H86" s="27" t="s">
        <v>528</v>
      </c>
      <c r="I86" s="26" t="s">
        <v>529</v>
      </c>
    </row>
    <row r="87" spans="1:9" ht="238" x14ac:dyDescent="0.2">
      <c r="A87" s="133">
        <v>85</v>
      </c>
      <c r="B87" s="21" t="s">
        <v>530</v>
      </c>
      <c r="C87" s="23" t="s">
        <v>31</v>
      </c>
      <c r="D87" s="23" t="s">
        <v>7</v>
      </c>
      <c r="E87" s="25">
        <v>1780000</v>
      </c>
      <c r="F87" s="23" t="s">
        <v>48</v>
      </c>
      <c r="G87" s="23" t="s">
        <v>476</v>
      </c>
      <c r="H87" s="27" t="s">
        <v>531</v>
      </c>
      <c r="I87" s="26" t="s">
        <v>532</v>
      </c>
    </row>
    <row r="88" spans="1:9" ht="364" x14ac:dyDescent="0.2">
      <c r="A88" s="133">
        <v>86</v>
      </c>
      <c r="B88" s="21" t="s">
        <v>533</v>
      </c>
      <c r="C88" s="100" t="s">
        <v>31</v>
      </c>
      <c r="D88" s="100" t="s">
        <v>7</v>
      </c>
      <c r="E88" s="25" t="s">
        <v>534</v>
      </c>
      <c r="F88" s="100" t="s">
        <v>12</v>
      </c>
      <c r="G88" s="100" t="s">
        <v>535</v>
      </c>
      <c r="H88" s="67" t="s">
        <v>536</v>
      </c>
      <c r="I88" s="79" t="s">
        <v>537</v>
      </c>
    </row>
    <row r="89" spans="1:9" ht="364" x14ac:dyDescent="0.2">
      <c r="A89" s="133">
        <v>87</v>
      </c>
      <c r="B89" s="21" t="s">
        <v>533</v>
      </c>
      <c r="C89" s="100" t="s">
        <v>31</v>
      </c>
      <c r="D89" s="100" t="s">
        <v>7</v>
      </c>
      <c r="E89" s="25" t="s">
        <v>538</v>
      </c>
      <c r="F89" s="100" t="s">
        <v>11</v>
      </c>
      <c r="G89" s="100" t="s">
        <v>535</v>
      </c>
      <c r="H89" s="67" t="s">
        <v>539</v>
      </c>
      <c r="I89" s="79" t="s">
        <v>537</v>
      </c>
    </row>
    <row r="90" spans="1:9" ht="390" x14ac:dyDescent="0.2">
      <c r="A90" s="133">
        <v>88</v>
      </c>
      <c r="B90" s="21" t="s">
        <v>533</v>
      </c>
      <c r="C90" s="100" t="s">
        <v>31</v>
      </c>
      <c r="D90" s="100" t="s">
        <v>7</v>
      </c>
      <c r="E90" s="25" t="s">
        <v>540</v>
      </c>
      <c r="F90" s="100" t="s">
        <v>21</v>
      </c>
      <c r="G90" s="100" t="s">
        <v>535</v>
      </c>
      <c r="H90" s="28" t="s">
        <v>541</v>
      </c>
      <c r="I90" s="79" t="s">
        <v>537</v>
      </c>
    </row>
    <row r="91" spans="1:9" ht="390" x14ac:dyDescent="0.2">
      <c r="A91" s="133">
        <v>89</v>
      </c>
      <c r="B91" s="21" t="s">
        <v>533</v>
      </c>
      <c r="C91" s="100" t="s">
        <v>31</v>
      </c>
      <c r="D91" s="100" t="s">
        <v>7</v>
      </c>
      <c r="E91" s="25" t="s">
        <v>538</v>
      </c>
      <c r="F91" s="100" t="s">
        <v>16</v>
      </c>
      <c r="G91" s="100" t="s">
        <v>535</v>
      </c>
      <c r="H91" s="28" t="s">
        <v>542</v>
      </c>
      <c r="I91" s="79" t="s">
        <v>537</v>
      </c>
    </row>
    <row r="92" spans="1:9" ht="364" x14ac:dyDescent="0.2">
      <c r="A92" s="133">
        <v>90</v>
      </c>
      <c r="B92" s="21" t="s">
        <v>533</v>
      </c>
      <c r="C92" s="100" t="s">
        <v>31</v>
      </c>
      <c r="D92" s="100" t="s">
        <v>7</v>
      </c>
      <c r="E92" s="25" t="s">
        <v>543</v>
      </c>
      <c r="F92" s="100" t="s">
        <v>17</v>
      </c>
      <c r="G92" s="100" t="s">
        <v>535</v>
      </c>
      <c r="H92" s="28" t="s">
        <v>544</v>
      </c>
      <c r="I92" s="79" t="s">
        <v>537</v>
      </c>
    </row>
    <row r="93" spans="1:9" ht="390" x14ac:dyDescent="0.2">
      <c r="A93" s="133">
        <v>91</v>
      </c>
      <c r="B93" s="21" t="s">
        <v>533</v>
      </c>
      <c r="C93" s="100" t="s">
        <v>31</v>
      </c>
      <c r="D93" s="100" t="s">
        <v>7</v>
      </c>
      <c r="E93" s="25" t="s">
        <v>545</v>
      </c>
      <c r="F93" s="100" t="s">
        <v>13</v>
      </c>
      <c r="G93" s="100" t="s">
        <v>535</v>
      </c>
      <c r="H93" s="28" t="s">
        <v>546</v>
      </c>
      <c r="I93" s="79" t="s">
        <v>537</v>
      </c>
    </row>
    <row r="94" spans="1:9" ht="364" x14ac:dyDescent="0.2">
      <c r="A94" s="133">
        <v>92</v>
      </c>
      <c r="B94" s="21" t="s">
        <v>533</v>
      </c>
      <c r="C94" s="100" t="s">
        <v>31</v>
      </c>
      <c r="D94" s="100" t="s">
        <v>7</v>
      </c>
      <c r="E94" s="25" t="s">
        <v>540</v>
      </c>
      <c r="F94" s="100" t="s">
        <v>23</v>
      </c>
      <c r="G94" s="100" t="s">
        <v>535</v>
      </c>
      <c r="H94" s="28" t="s">
        <v>547</v>
      </c>
      <c r="I94" s="79" t="s">
        <v>537</v>
      </c>
    </row>
    <row r="95" spans="1:9" ht="390" x14ac:dyDescent="0.2">
      <c r="A95" s="133">
        <v>93</v>
      </c>
      <c r="B95" s="21" t="s">
        <v>533</v>
      </c>
      <c r="C95" s="100" t="s">
        <v>31</v>
      </c>
      <c r="D95" s="100" t="s">
        <v>7</v>
      </c>
      <c r="E95" s="25" t="s">
        <v>548</v>
      </c>
      <c r="F95" s="100" t="s">
        <v>22</v>
      </c>
      <c r="G95" s="100" t="s">
        <v>535</v>
      </c>
      <c r="H95" s="28" t="s">
        <v>549</v>
      </c>
      <c r="I95" s="79" t="s">
        <v>537</v>
      </c>
    </row>
    <row r="96" spans="1:9" ht="390" x14ac:dyDescent="0.2">
      <c r="A96" s="133">
        <v>94</v>
      </c>
      <c r="B96" s="21" t="s">
        <v>533</v>
      </c>
      <c r="C96" s="100" t="s">
        <v>31</v>
      </c>
      <c r="D96" s="100" t="s">
        <v>7</v>
      </c>
      <c r="E96" s="25" t="s">
        <v>550</v>
      </c>
      <c r="F96" s="100" t="s">
        <v>20</v>
      </c>
      <c r="G96" s="100" t="s">
        <v>535</v>
      </c>
      <c r="H96" s="28" t="s">
        <v>551</v>
      </c>
      <c r="I96" s="79" t="s">
        <v>537</v>
      </c>
    </row>
    <row r="97" spans="1:9" ht="390" x14ac:dyDescent="0.2">
      <c r="A97" s="133">
        <v>95</v>
      </c>
      <c r="B97" s="21" t="s">
        <v>533</v>
      </c>
      <c r="C97" s="100" t="s">
        <v>31</v>
      </c>
      <c r="D97" s="100" t="s">
        <v>7</v>
      </c>
      <c r="E97" s="25" t="s">
        <v>552</v>
      </c>
      <c r="F97" s="100" t="s">
        <v>19</v>
      </c>
      <c r="G97" s="100" t="s">
        <v>535</v>
      </c>
      <c r="H97" s="28" t="s">
        <v>553</v>
      </c>
      <c r="I97" s="79" t="s">
        <v>537</v>
      </c>
    </row>
    <row r="98" spans="1:9" ht="266" x14ac:dyDescent="0.2">
      <c r="A98" s="133">
        <v>96</v>
      </c>
      <c r="B98" s="21" t="s">
        <v>554</v>
      </c>
      <c r="C98" s="23" t="s">
        <v>31</v>
      </c>
      <c r="D98" s="23" t="s">
        <v>7</v>
      </c>
      <c r="E98" s="25" t="s">
        <v>555</v>
      </c>
      <c r="F98" s="23" t="s">
        <v>12</v>
      </c>
      <c r="G98" s="97" t="s">
        <v>476</v>
      </c>
      <c r="H98" s="24" t="s">
        <v>556</v>
      </c>
      <c r="I98" s="26" t="s">
        <v>557</v>
      </c>
    </row>
    <row r="99" spans="1:9" ht="266" x14ac:dyDescent="0.2">
      <c r="A99" s="133">
        <v>97</v>
      </c>
      <c r="B99" s="21" t="s">
        <v>554</v>
      </c>
      <c r="C99" s="23" t="s">
        <v>31</v>
      </c>
      <c r="D99" s="23" t="s">
        <v>7</v>
      </c>
      <c r="E99" s="25" t="s">
        <v>555</v>
      </c>
      <c r="F99" s="23" t="s">
        <v>18</v>
      </c>
      <c r="G99" s="97" t="s">
        <v>476</v>
      </c>
      <c r="H99" s="24" t="s">
        <v>558</v>
      </c>
      <c r="I99" s="26" t="s">
        <v>557</v>
      </c>
    </row>
    <row r="100" spans="1:9" ht="266" x14ac:dyDescent="0.2">
      <c r="A100" s="133">
        <v>98</v>
      </c>
      <c r="B100" s="21" t="s">
        <v>554</v>
      </c>
      <c r="C100" s="23" t="s">
        <v>31</v>
      </c>
      <c r="D100" s="23" t="s">
        <v>7</v>
      </c>
      <c r="E100" s="25" t="s">
        <v>555</v>
      </c>
      <c r="F100" s="23" t="s">
        <v>14</v>
      </c>
      <c r="G100" s="97" t="s">
        <v>476</v>
      </c>
      <c r="H100" s="24" t="s">
        <v>559</v>
      </c>
      <c r="I100" s="26" t="s">
        <v>557</v>
      </c>
    </row>
    <row r="101" spans="1:9" ht="252" x14ac:dyDescent="0.2">
      <c r="A101" s="133">
        <v>99</v>
      </c>
      <c r="B101" s="21" t="s">
        <v>554</v>
      </c>
      <c r="C101" s="23" t="s">
        <v>31</v>
      </c>
      <c r="D101" s="23" t="s">
        <v>7</v>
      </c>
      <c r="E101" s="25" t="s">
        <v>555</v>
      </c>
      <c r="F101" s="23" t="s">
        <v>15</v>
      </c>
      <c r="G101" s="97" t="s">
        <v>476</v>
      </c>
      <c r="H101" s="24" t="s">
        <v>560</v>
      </c>
      <c r="I101" s="26" t="s">
        <v>557</v>
      </c>
    </row>
    <row r="102" spans="1:9" ht="252" x14ac:dyDescent="0.2">
      <c r="A102" s="133">
        <v>100</v>
      </c>
      <c r="B102" s="21" t="s">
        <v>554</v>
      </c>
      <c r="C102" s="23" t="s">
        <v>31</v>
      </c>
      <c r="D102" s="23" t="s">
        <v>7</v>
      </c>
      <c r="E102" s="25" t="s">
        <v>555</v>
      </c>
      <c r="F102" s="23" t="s">
        <v>16</v>
      </c>
      <c r="G102" s="97" t="s">
        <v>476</v>
      </c>
      <c r="H102" s="24" t="s">
        <v>561</v>
      </c>
      <c r="I102" s="26" t="s">
        <v>557</v>
      </c>
    </row>
    <row r="103" spans="1:9" ht="266" x14ac:dyDescent="0.2">
      <c r="A103" s="133">
        <v>101</v>
      </c>
      <c r="B103" s="21" t="s">
        <v>554</v>
      </c>
      <c r="C103" s="23" t="s">
        <v>31</v>
      </c>
      <c r="D103" s="23" t="s">
        <v>7</v>
      </c>
      <c r="E103" s="25" t="s">
        <v>555</v>
      </c>
      <c r="F103" s="23" t="s">
        <v>13</v>
      </c>
      <c r="G103" s="97" t="s">
        <v>476</v>
      </c>
      <c r="H103" s="24" t="s">
        <v>562</v>
      </c>
      <c r="I103" s="26" t="s">
        <v>557</v>
      </c>
    </row>
    <row r="104" spans="1:9" ht="266" x14ac:dyDescent="0.2">
      <c r="A104" s="133">
        <v>102</v>
      </c>
      <c r="B104" s="21" t="s">
        <v>554</v>
      </c>
      <c r="C104" s="23" t="s">
        <v>31</v>
      </c>
      <c r="D104" s="23" t="s">
        <v>7</v>
      </c>
      <c r="E104" s="25" t="s">
        <v>555</v>
      </c>
      <c r="F104" s="23" t="s">
        <v>20</v>
      </c>
      <c r="G104" s="97" t="s">
        <v>476</v>
      </c>
      <c r="H104" s="24" t="s">
        <v>563</v>
      </c>
      <c r="I104" s="26" t="s">
        <v>557</v>
      </c>
    </row>
    <row r="105" spans="1:9" ht="266" x14ac:dyDescent="0.2">
      <c r="A105" s="133">
        <v>103</v>
      </c>
      <c r="B105" s="21" t="s">
        <v>554</v>
      </c>
      <c r="C105" s="23" t="s">
        <v>31</v>
      </c>
      <c r="D105" s="23" t="s">
        <v>7</v>
      </c>
      <c r="E105" s="25" t="s">
        <v>555</v>
      </c>
      <c r="F105" s="23" t="s">
        <v>19</v>
      </c>
      <c r="G105" s="97" t="s">
        <v>476</v>
      </c>
      <c r="H105" s="24" t="s">
        <v>564</v>
      </c>
      <c r="I105" s="26" t="s">
        <v>557</v>
      </c>
    </row>
    <row r="106" spans="1:9" ht="42" x14ac:dyDescent="0.2">
      <c r="A106" s="133">
        <v>104</v>
      </c>
      <c r="B106" s="21" t="s">
        <v>565</v>
      </c>
      <c r="C106" s="97" t="s">
        <v>30</v>
      </c>
      <c r="D106" s="23" t="s">
        <v>7</v>
      </c>
      <c r="E106" s="25"/>
      <c r="F106" s="23" t="s">
        <v>566</v>
      </c>
      <c r="G106" s="97" t="s">
        <v>476</v>
      </c>
      <c r="H106" s="24" t="s">
        <v>567</v>
      </c>
      <c r="I106" s="26"/>
    </row>
    <row r="107" spans="1:9" ht="105" x14ac:dyDescent="0.2">
      <c r="A107" s="133">
        <v>105</v>
      </c>
      <c r="B107" s="29" t="s">
        <v>660</v>
      </c>
      <c r="C107" s="30" t="s">
        <v>29</v>
      </c>
      <c r="D107" s="30" t="s">
        <v>8</v>
      </c>
      <c r="E107" s="56">
        <f>7*120000</f>
        <v>840000</v>
      </c>
      <c r="F107" s="30" t="s">
        <v>10</v>
      </c>
      <c r="G107" s="51" t="s">
        <v>661</v>
      </c>
      <c r="H107" s="80" t="s">
        <v>662</v>
      </c>
      <c r="I107" s="74"/>
    </row>
    <row r="108" spans="1:9" ht="91" x14ac:dyDescent="0.2">
      <c r="A108" s="133">
        <v>106</v>
      </c>
      <c r="B108" s="29" t="s">
        <v>663</v>
      </c>
      <c r="C108" s="30" t="s">
        <v>31</v>
      </c>
      <c r="D108" s="30" t="s">
        <v>7</v>
      </c>
      <c r="E108" s="56">
        <f>33000*3</f>
        <v>99000</v>
      </c>
      <c r="F108" s="30" t="s">
        <v>10</v>
      </c>
      <c r="G108" s="51" t="s">
        <v>661</v>
      </c>
      <c r="H108" s="81" t="s">
        <v>664</v>
      </c>
      <c r="I108" s="74"/>
    </row>
    <row r="109" spans="1:9" ht="117" x14ac:dyDescent="0.2">
      <c r="A109" s="133">
        <v>107</v>
      </c>
      <c r="B109" s="29" t="s">
        <v>665</v>
      </c>
      <c r="C109" s="30" t="s">
        <v>31</v>
      </c>
      <c r="D109" s="30" t="s">
        <v>7</v>
      </c>
      <c r="E109" s="56">
        <f>80*3*400</f>
        <v>96000</v>
      </c>
      <c r="F109" s="30" t="s">
        <v>10</v>
      </c>
      <c r="G109" s="51" t="s">
        <v>661</v>
      </c>
      <c r="H109" s="81" t="s">
        <v>666</v>
      </c>
      <c r="I109" s="74"/>
    </row>
    <row r="110" spans="1:9" ht="130" x14ac:dyDescent="0.2">
      <c r="A110" s="133">
        <v>108</v>
      </c>
      <c r="B110" s="29" t="s">
        <v>667</v>
      </c>
      <c r="C110" s="30" t="s">
        <v>30</v>
      </c>
      <c r="D110" s="30" t="s">
        <v>7</v>
      </c>
      <c r="E110" s="56">
        <v>33000</v>
      </c>
      <c r="F110" s="30" t="s">
        <v>10</v>
      </c>
      <c r="G110" s="51" t="s">
        <v>661</v>
      </c>
      <c r="H110" s="81" t="s">
        <v>668</v>
      </c>
      <c r="I110" s="74"/>
    </row>
    <row r="111" spans="1:9" ht="39" x14ac:dyDescent="0.2">
      <c r="A111" s="133">
        <v>109</v>
      </c>
      <c r="B111" s="29" t="s">
        <v>669</v>
      </c>
      <c r="C111" s="30" t="s">
        <v>30</v>
      </c>
      <c r="D111" s="30" t="s">
        <v>7</v>
      </c>
      <c r="E111" s="56">
        <v>66000</v>
      </c>
      <c r="F111" s="30" t="s">
        <v>10</v>
      </c>
      <c r="G111" s="51" t="s">
        <v>661</v>
      </c>
      <c r="H111" s="81" t="s">
        <v>670</v>
      </c>
      <c r="I111" s="74"/>
    </row>
    <row r="112" spans="1:9" ht="156" x14ac:dyDescent="0.2">
      <c r="A112" s="133">
        <v>110</v>
      </c>
      <c r="B112" s="29" t="s">
        <v>671</v>
      </c>
      <c r="C112" s="30" t="s">
        <v>30</v>
      </c>
      <c r="D112" s="30" t="s">
        <v>7</v>
      </c>
      <c r="E112" s="56">
        <v>33000</v>
      </c>
      <c r="F112" s="30" t="s">
        <v>10</v>
      </c>
      <c r="G112" s="51" t="s">
        <v>661</v>
      </c>
      <c r="H112" s="81" t="s">
        <v>672</v>
      </c>
      <c r="I112" s="74"/>
    </row>
    <row r="113" spans="1:9" ht="39" x14ac:dyDescent="0.2">
      <c r="A113" s="133">
        <v>111</v>
      </c>
      <c r="B113" s="29" t="s">
        <v>673</v>
      </c>
      <c r="C113" s="30" t="s">
        <v>30</v>
      </c>
      <c r="D113" s="30" t="s">
        <v>7</v>
      </c>
      <c r="E113" s="56">
        <v>66000</v>
      </c>
      <c r="F113" s="30" t="s">
        <v>10</v>
      </c>
      <c r="G113" s="51" t="s">
        <v>661</v>
      </c>
      <c r="H113" s="81" t="s">
        <v>670</v>
      </c>
      <c r="I113" s="74"/>
    </row>
    <row r="114" spans="1:9" ht="39" x14ac:dyDescent="0.2">
      <c r="A114" s="133">
        <v>112</v>
      </c>
      <c r="B114" s="29" t="s">
        <v>674</v>
      </c>
      <c r="C114" s="30" t="s">
        <v>30</v>
      </c>
      <c r="D114" s="30" t="s">
        <v>7</v>
      </c>
      <c r="E114" s="56">
        <v>33000</v>
      </c>
      <c r="F114" s="30" t="s">
        <v>10</v>
      </c>
      <c r="G114" s="51" t="s">
        <v>661</v>
      </c>
      <c r="H114" s="81" t="s">
        <v>670</v>
      </c>
      <c r="I114" s="74"/>
    </row>
    <row r="115" spans="1:9" ht="117" x14ac:dyDescent="0.2">
      <c r="A115" s="133">
        <v>113</v>
      </c>
      <c r="B115" s="29" t="s">
        <v>675</v>
      </c>
      <c r="C115" s="30" t="s">
        <v>30</v>
      </c>
      <c r="D115" s="30" t="s">
        <v>7</v>
      </c>
      <c r="E115" s="56">
        <f>3*80*200</f>
        <v>48000</v>
      </c>
      <c r="F115" s="30" t="s">
        <v>10</v>
      </c>
      <c r="G115" s="51" t="s">
        <v>661</v>
      </c>
      <c r="H115" s="81" t="s">
        <v>676</v>
      </c>
      <c r="I115" s="74"/>
    </row>
    <row r="116" spans="1:9" ht="52" x14ac:dyDescent="0.2">
      <c r="A116" s="133">
        <v>114</v>
      </c>
      <c r="B116" s="29" t="s">
        <v>677</v>
      </c>
      <c r="C116" s="30" t="s">
        <v>31</v>
      </c>
      <c r="D116" s="30" t="s">
        <v>7</v>
      </c>
      <c r="E116" s="56">
        <f>30*2500</f>
        <v>75000</v>
      </c>
      <c r="F116" s="30" t="s">
        <v>10</v>
      </c>
      <c r="G116" s="51" t="s">
        <v>661</v>
      </c>
      <c r="H116" s="81" t="s">
        <v>678</v>
      </c>
      <c r="I116" s="74"/>
    </row>
    <row r="117" spans="1:9" ht="91" x14ac:dyDescent="0.2">
      <c r="A117" s="133">
        <v>115</v>
      </c>
      <c r="B117" s="29" t="s">
        <v>679</v>
      </c>
      <c r="C117" s="30" t="s">
        <v>31</v>
      </c>
      <c r="D117" s="30" t="s">
        <v>7</v>
      </c>
      <c r="E117" s="56">
        <v>150000</v>
      </c>
      <c r="F117" s="30" t="s">
        <v>10</v>
      </c>
      <c r="G117" s="51" t="s">
        <v>661</v>
      </c>
      <c r="H117" s="81" t="s">
        <v>680</v>
      </c>
      <c r="I117" s="74"/>
    </row>
    <row r="118" spans="1:9" ht="65" x14ac:dyDescent="0.2">
      <c r="A118" s="133">
        <v>116</v>
      </c>
      <c r="B118" s="29" t="s">
        <v>681</v>
      </c>
      <c r="C118" s="30" t="s">
        <v>31</v>
      </c>
      <c r="D118" s="30" t="s">
        <v>7</v>
      </c>
      <c r="E118" s="56">
        <v>160000</v>
      </c>
      <c r="F118" s="30" t="s">
        <v>10</v>
      </c>
      <c r="G118" s="51" t="s">
        <v>661</v>
      </c>
      <c r="H118" s="81" t="s">
        <v>682</v>
      </c>
      <c r="I118" s="74"/>
    </row>
    <row r="119" spans="1:9" ht="208" x14ac:dyDescent="0.2">
      <c r="A119" s="133">
        <v>117</v>
      </c>
      <c r="B119" s="29" t="s">
        <v>683</v>
      </c>
      <c r="C119" s="30" t="s">
        <v>25</v>
      </c>
      <c r="D119" s="30" t="s">
        <v>7</v>
      </c>
      <c r="E119" s="56">
        <f>33000*10</f>
        <v>330000</v>
      </c>
      <c r="F119" s="30" t="s">
        <v>10</v>
      </c>
      <c r="G119" s="51" t="s">
        <v>661</v>
      </c>
      <c r="H119" s="81" t="s">
        <v>684</v>
      </c>
      <c r="I119" s="74"/>
    </row>
    <row r="120" spans="1:9" ht="52" x14ac:dyDescent="0.2">
      <c r="A120" s="133">
        <v>118</v>
      </c>
      <c r="B120" s="29" t="s">
        <v>685</v>
      </c>
      <c r="C120" s="30" t="s">
        <v>28</v>
      </c>
      <c r="D120" s="30" t="s">
        <v>7</v>
      </c>
      <c r="E120" s="56">
        <v>150000</v>
      </c>
      <c r="F120" s="30" t="s">
        <v>10</v>
      </c>
      <c r="G120" s="51" t="s">
        <v>661</v>
      </c>
      <c r="H120" s="81" t="s">
        <v>686</v>
      </c>
      <c r="I120" s="74"/>
    </row>
    <row r="121" spans="1:9" ht="120" x14ac:dyDescent="0.2">
      <c r="A121" s="133">
        <v>119</v>
      </c>
      <c r="B121" s="29" t="s">
        <v>687</v>
      </c>
      <c r="C121" s="30" t="s">
        <v>25</v>
      </c>
      <c r="D121" s="30" t="s">
        <v>7</v>
      </c>
      <c r="E121" s="56">
        <v>120000</v>
      </c>
      <c r="F121" s="30" t="s">
        <v>10</v>
      </c>
      <c r="G121" s="51" t="s">
        <v>661</v>
      </c>
      <c r="H121" s="80" t="s">
        <v>688</v>
      </c>
      <c r="I121" s="74"/>
    </row>
    <row r="122" spans="1:9" ht="90" x14ac:dyDescent="0.2">
      <c r="A122" s="133">
        <v>120</v>
      </c>
      <c r="B122" s="29" t="s">
        <v>689</v>
      </c>
      <c r="C122" s="30" t="s">
        <v>25</v>
      </c>
      <c r="D122" s="30" t="s">
        <v>7</v>
      </c>
      <c r="E122" s="56">
        <v>85000</v>
      </c>
      <c r="F122" s="30" t="s">
        <v>10</v>
      </c>
      <c r="G122" s="51" t="s">
        <v>661</v>
      </c>
      <c r="H122" s="80" t="s">
        <v>690</v>
      </c>
      <c r="I122" s="74"/>
    </row>
    <row r="123" spans="1:9" ht="104" x14ac:dyDescent="0.2">
      <c r="A123" s="133">
        <v>121</v>
      </c>
      <c r="B123" s="29" t="s">
        <v>691</v>
      </c>
      <c r="C123" s="30" t="s">
        <v>25</v>
      </c>
      <c r="D123" s="30" t="s">
        <v>7</v>
      </c>
      <c r="E123" s="56">
        <v>160000</v>
      </c>
      <c r="F123" s="30" t="s">
        <v>10</v>
      </c>
      <c r="G123" s="51" t="s">
        <v>661</v>
      </c>
      <c r="H123" s="81" t="s">
        <v>692</v>
      </c>
      <c r="I123" s="74"/>
    </row>
    <row r="124" spans="1:9" ht="104" x14ac:dyDescent="0.2">
      <c r="A124" s="133">
        <v>122</v>
      </c>
      <c r="B124" s="29" t="s">
        <v>693</v>
      </c>
      <c r="C124" s="30" t="s">
        <v>25</v>
      </c>
      <c r="D124" s="30" t="s">
        <v>7</v>
      </c>
      <c r="E124" s="56">
        <v>165000</v>
      </c>
      <c r="F124" s="30" t="s">
        <v>10</v>
      </c>
      <c r="G124" s="51" t="s">
        <v>661</v>
      </c>
      <c r="H124" s="81" t="s">
        <v>694</v>
      </c>
      <c r="I124" s="74"/>
    </row>
    <row r="125" spans="1:9" ht="91" x14ac:dyDescent="0.2">
      <c r="A125" s="133">
        <v>123</v>
      </c>
      <c r="B125" s="29" t="s">
        <v>695</v>
      </c>
      <c r="C125" s="30" t="s">
        <v>31</v>
      </c>
      <c r="D125" s="30" t="s">
        <v>7</v>
      </c>
      <c r="E125" s="56">
        <v>90000</v>
      </c>
      <c r="F125" s="30" t="s">
        <v>10</v>
      </c>
      <c r="G125" s="51" t="s">
        <v>661</v>
      </c>
      <c r="H125" s="81" t="s">
        <v>696</v>
      </c>
      <c r="I125" s="74"/>
    </row>
    <row r="126" spans="1:9" ht="270" x14ac:dyDescent="0.2">
      <c r="A126" s="133">
        <v>124</v>
      </c>
      <c r="B126" s="71" t="s">
        <v>731</v>
      </c>
      <c r="C126" s="101" t="s">
        <v>31</v>
      </c>
      <c r="D126" s="101" t="s">
        <v>8</v>
      </c>
      <c r="E126" s="101" t="s">
        <v>732</v>
      </c>
      <c r="F126" s="101" t="s">
        <v>12</v>
      </c>
      <c r="G126" s="102" t="s">
        <v>733</v>
      </c>
      <c r="H126" s="68" t="s">
        <v>734</v>
      </c>
      <c r="I126" s="82" t="s">
        <v>735</v>
      </c>
    </row>
    <row r="127" spans="1:9" ht="208" x14ac:dyDescent="0.2">
      <c r="A127" s="133">
        <v>125</v>
      </c>
      <c r="B127" s="126" t="s">
        <v>736</v>
      </c>
      <c r="C127" s="101" t="s">
        <v>31</v>
      </c>
      <c r="D127" s="101" t="s">
        <v>8</v>
      </c>
      <c r="E127" s="101" t="s">
        <v>732</v>
      </c>
      <c r="F127" s="101" t="s">
        <v>18</v>
      </c>
      <c r="G127" s="102" t="s">
        <v>733</v>
      </c>
      <c r="H127" s="68" t="s">
        <v>734</v>
      </c>
      <c r="I127" s="82" t="s">
        <v>735</v>
      </c>
    </row>
    <row r="128" spans="1:9" ht="208" x14ac:dyDescent="0.2">
      <c r="A128" s="133">
        <v>126</v>
      </c>
      <c r="B128" s="126" t="s">
        <v>736</v>
      </c>
      <c r="C128" s="101" t="s">
        <v>31</v>
      </c>
      <c r="D128" s="101" t="s">
        <v>8</v>
      </c>
      <c r="E128" s="101" t="s">
        <v>732</v>
      </c>
      <c r="F128" s="101" t="s">
        <v>14</v>
      </c>
      <c r="G128" s="102" t="s">
        <v>733</v>
      </c>
      <c r="H128" s="68" t="s">
        <v>734</v>
      </c>
      <c r="I128" s="82" t="s">
        <v>735</v>
      </c>
    </row>
    <row r="129" spans="1:9" ht="208" x14ac:dyDescent="0.2">
      <c r="A129" s="133">
        <v>127</v>
      </c>
      <c r="B129" s="126" t="s">
        <v>736</v>
      </c>
      <c r="C129" s="101" t="s">
        <v>31</v>
      </c>
      <c r="D129" s="101" t="s">
        <v>8</v>
      </c>
      <c r="E129" s="101" t="s">
        <v>732</v>
      </c>
      <c r="F129" s="101" t="s">
        <v>15</v>
      </c>
      <c r="G129" s="102" t="s">
        <v>733</v>
      </c>
      <c r="H129" s="68" t="s">
        <v>734</v>
      </c>
      <c r="I129" s="82" t="s">
        <v>735</v>
      </c>
    </row>
    <row r="130" spans="1:9" ht="208" x14ac:dyDescent="0.2">
      <c r="A130" s="133">
        <v>128</v>
      </c>
      <c r="B130" s="126" t="s">
        <v>736</v>
      </c>
      <c r="C130" s="101" t="s">
        <v>31</v>
      </c>
      <c r="D130" s="101" t="s">
        <v>8</v>
      </c>
      <c r="E130" s="101" t="s">
        <v>732</v>
      </c>
      <c r="F130" s="101" t="s">
        <v>16</v>
      </c>
      <c r="G130" s="102" t="s">
        <v>733</v>
      </c>
      <c r="H130" s="68" t="s">
        <v>734</v>
      </c>
      <c r="I130" s="82" t="s">
        <v>735</v>
      </c>
    </row>
    <row r="131" spans="1:9" ht="208" x14ac:dyDescent="0.2">
      <c r="A131" s="133">
        <v>129</v>
      </c>
      <c r="B131" s="126" t="s">
        <v>736</v>
      </c>
      <c r="C131" s="101" t="s">
        <v>31</v>
      </c>
      <c r="D131" s="101" t="s">
        <v>8</v>
      </c>
      <c r="E131" s="101" t="s">
        <v>732</v>
      </c>
      <c r="F131" s="101" t="s">
        <v>13</v>
      </c>
      <c r="G131" s="102" t="s">
        <v>733</v>
      </c>
      <c r="H131" s="68" t="s">
        <v>734</v>
      </c>
      <c r="I131" s="82" t="s">
        <v>735</v>
      </c>
    </row>
    <row r="132" spans="1:9" ht="208" x14ac:dyDescent="0.2">
      <c r="A132" s="133">
        <v>130</v>
      </c>
      <c r="B132" s="126" t="s">
        <v>736</v>
      </c>
      <c r="C132" s="101" t="s">
        <v>31</v>
      </c>
      <c r="D132" s="101" t="s">
        <v>8</v>
      </c>
      <c r="E132" s="101" t="s">
        <v>732</v>
      </c>
      <c r="F132" s="101" t="s">
        <v>19</v>
      </c>
      <c r="G132" s="102" t="s">
        <v>733</v>
      </c>
      <c r="H132" s="68" t="s">
        <v>734</v>
      </c>
      <c r="I132" s="82" t="s">
        <v>735</v>
      </c>
    </row>
    <row r="133" spans="1:9" ht="409" x14ac:dyDescent="0.2">
      <c r="A133" s="133">
        <v>131</v>
      </c>
      <c r="B133" s="29" t="s">
        <v>743</v>
      </c>
      <c r="C133" s="30" t="s">
        <v>30</v>
      </c>
      <c r="D133" s="30" t="s">
        <v>8</v>
      </c>
      <c r="E133" s="103" t="s">
        <v>744</v>
      </c>
      <c r="F133" s="30" t="s">
        <v>17</v>
      </c>
      <c r="G133" s="51" t="s">
        <v>745</v>
      </c>
      <c r="H133" s="17" t="s">
        <v>746</v>
      </c>
      <c r="I133" s="20" t="s">
        <v>747</v>
      </c>
    </row>
    <row r="134" spans="1:9" ht="409" x14ac:dyDescent="0.2">
      <c r="A134" s="133">
        <v>132</v>
      </c>
      <c r="B134" s="29" t="s">
        <v>748</v>
      </c>
      <c r="C134" s="30" t="s">
        <v>30</v>
      </c>
      <c r="D134" s="30" t="s">
        <v>8</v>
      </c>
      <c r="E134" s="103" t="s">
        <v>749</v>
      </c>
      <c r="F134" s="30" t="s">
        <v>15</v>
      </c>
      <c r="G134" s="51" t="s">
        <v>745</v>
      </c>
      <c r="H134" s="19" t="s">
        <v>750</v>
      </c>
      <c r="I134" s="20" t="s">
        <v>751</v>
      </c>
    </row>
    <row r="135" spans="1:9" ht="409" x14ac:dyDescent="0.2">
      <c r="A135" s="133">
        <v>133</v>
      </c>
      <c r="B135" s="29" t="s">
        <v>752</v>
      </c>
      <c r="C135" s="30" t="s">
        <v>30</v>
      </c>
      <c r="D135" s="30" t="s">
        <v>8</v>
      </c>
      <c r="E135" s="103" t="s">
        <v>753</v>
      </c>
      <c r="F135" s="30" t="s">
        <v>18</v>
      </c>
      <c r="G135" s="51" t="s">
        <v>745</v>
      </c>
      <c r="H135" s="19" t="s">
        <v>754</v>
      </c>
      <c r="I135" s="20" t="s">
        <v>755</v>
      </c>
    </row>
    <row r="136" spans="1:9" ht="409" x14ac:dyDescent="0.2">
      <c r="A136" s="133">
        <v>134</v>
      </c>
      <c r="B136" s="29" t="s">
        <v>756</v>
      </c>
      <c r="C136" s="30" t="s">
        <v>30</v>
      </c>
      <c r="D136" s="30" t="s">
        <v>8</v>
      </c>
      <c r="E136" s="103" t="s">
        <v>757</v>
      </c>
      <c r="F136" s="30" t="s">
        <v>20</v>
      </c>
      <c r="G136" s="51" t="s">
        <v>745</v>
      </c>
      <c r="H136" s="19" t="s">
        <v>758</v>
      </c>
      <c r="I136" s="20" t="s">
        <v>759</v>
      </c>
    </row>
    <row r="137" spans="1:9" ht="409" x14ac:dyDescent="0.2">
      <c r="A137" s="133">
        <v>135</v>
      </c>
      <c r="B137" s="29" t="s">
        <v>760</v>
      </c>
      <c r="C137" s="30" t="s">
        <v>30</v>
      </c>
      <c r="D137" s="30" t="s">
        <v>8</v>
      </c>
      <c r="E137" s="103" t="s">
        <v>761</v>
      </c>
      <c r="F137" s="30" t="s">
        <v>23</v>
      </c>
      <c r="G137" s="51" t="s">
        <v>745</v>
      </c>
      <c r="H137" s="19" t="s">
        <v>762</v>
      </c>
      <c r="I137" s="20" t="s">
        <v>763</v>
      </c>
    </row>
    <row r="138" spans="1:9" ht="409" x14ac:dyDescent="0.2">
      <c r="A138" s="133">
        <v>136</v>
      </c>
      <c r="B138" s="29" t="s">
        <v>764</v>
      </c>
      <c r="C138" s="30" t="s">
        <v>30</v>
      </c>
      <c r="D138" s="30" t="s">
        <v>8</v>
      </c>
      <c r="E138" s="103" t="s">
        <v>765</v>
      </c>
      <c r="F138" s="30" t="s">
        <v>15</v>
      </c>
      <c r="G138" s="51" t="s">
        <v>745</v>
      </c>
      <c r="H138" s="83" t="s">
        <v>766</v>
      </c>
      <c r="I138" s="20" t="s">
        <v>767</v>
      </c>
    </row>
    <row r="139" spans="1:9" ht="409" x14ac:dyDescent="0.2">
      <c r="A139" s="133">
        <v>137</v>
      </c>
      <c r="B139" s="35" t="s">
        <v>768</v>
      </c>
      <c r="C139" s="30" t="s">
        <v>30</v>
      </c>
      <c r="D139" s="30" t="s">
        <v>8</v>
      </c>
      <c r="E139" s="104" t="s">
        <v>769</v>
      </c>
      <c r="F139" s="30" t="s">
        <v>18</v>
      </c>
      <c r="G139" s="51" t="s">
        <v>745</v>
      </c>
      <c r="H139" s="19" t="s">
        <v>770</v>
      </c>
      <c r="I139" s="20" t="s">
        <v>771</v>
      </c>
    </row>
    <row r="140" spans="1:9" ht="409" x14ac:dyDescent="0.2">
      <c r="A140" s="133">
        <v>138</v>
      </c>
      <c r="B140" s="29" t="s">
        <v>772</v>
      </c>
      <c r="C140" s="30" t="s">
        <v>30</v>
      </c>
      <c r="D140" s="30" t="s">
        <v>8</v>
      </c>
      <c r="E140" s="103" t="s">
        <v>753</v>
      </c>
      <c r="F140" s="30" t="s">
        <v>20</v>
      </c>
      <c r="G140" s="51" t="s">
        <v>745</v>
      </c>
      <c r="H140" s="19" t="s">
        <v>773</v>
      </c>
      <c r="I140" s="20" t="s">
        <v>771</v>
      </c>
    </row>
    <row r="141" spans="1:9" ht="409" x14ac:dyDescent="0.2">
      <c r="A141" s="133">
        <v>139</v>
      </c>
      <c r="B141" s="29" t="s">
        <v>774</v>
      </c>
      <c r="C141" s="30" t="s">
        <v>30</v>
      </c>
      <c r="D141" s="30" t="s">
        <v>8</v>
      </c>
      <c r="E141" s="103" t="s">
        <v>775</v>
      </c>
      <c r="F141" s="30" t="s">
        <v>48</v>
      </c>
      <c r="G141" s="51" t="s">
        <v>745</v>
      </c>
      <c r="H141" s="19" t="s">
        <v>776</v>
      </c>
      <c r="I141" s="20" t="s">
        <v>777</v>
      </c>
    </row>
    <row r="142" spans="1:9" ht="409" x14ac:dyDescent="0.2">
      <c r="A142" s="133">
        <v>140</v>
      </c>
      <c r="B142" s="29" t="s">
        <v>778</v>
      </c>
      <c r="C142" s="30" t="s">
        <v>28</v>
      </c>
      <c r="D142" s="30" t="s">
        <v>8</v>
      </c>
      <c r="E142" s="103" t="s">
        <v>779</v>
      </c>
      <c r="F142" s="30" t="s">
        <v>48</v>
      </c>
      <c r="G142" s="51" t="s">
        <v>745</v>
      </c>
      <c r="H142" s="19" t="s">
        <v>780</v>
      </c>
      <c r="I142" s="20" t="s">
        <v>781</v>
      </c>
    </row>
    <row r="143" spans="1:9" ht="409" x14ac:dyDescent="0.2">
      <c r="A143" s="133">
        <v>141</v>
      </c>
      <c r="B143" s="29" t="s">
        <v>782</v>
      </c>
      <c r="C143" s="30" t="s">
        <v>31</v>
      </c>
      <c r="D143" s="30" t="s">
        <v>8</v>
      </c>
      <c r="E143" s="47" t="s">
        <v>783</v>
      </c>
      <c r="F143" s="30" t="s">
        <v>17</v>
      </c>
      <c r="G143" s="51" t="s">
        <v>745</v>
      </c>
      <c r="H143" s="19" t="s">
        <v>784</v>
      </c>
      <c r="I143" s="20" t="s">
        <v>785</v>
      </c>
    </row>
    <row r="144" spans="1:9" ht="409" x14ac:dyDescent="0.2">
      <c r="A144" s="133">
        <v>142</v>
      </c>
      <c r="B144" s="29" t="s">
        <v>786</v>
      </c>
      <c r="C144" s="30" t="s">
        <v>31</v>
      </c>
      <c r="D144" s="30" t="s">
        <v>8</v>
      </c>
      <c r="E144" s="47" t="s">
        <v>787</v>
      </c>
      <c r="F144" s="30" t="s">
        <v>15</v>
      </c>
      <c r="G144" s="51" t="s">
        <v>745</v>
      </c>
      <c r="H144" s="19" t="s">
        <v>784</v>
      </c>
      <c r="I144" s="20" t="s">
        <v>785</v>
      </c>
    </row>
    <row r="145" spans="1:9" ht="409" x14ac:dyDescent="0.2">
      <c r="A145" s="133">
        <v>143</v>
      </c>
      <c r="B145" s="29" t="s">
        <v>788</v>
      </c>
      <c r="C145" s="30" t="s">
        <v>31</v>
      </c>
      <c r="D145" s="30" t="s">
        <v>8</v>
      </c>
      <c r="E145" s="47" t="s">
        <v>789</v>
      </c>
      <c r="F145" s="30" t="s">
        <v>18</v>
      </c>
      <c r="G145" s="51" t="s">
        <v>745</v>
      </c>
      <c r="H145" s="19" t="s">
        <v>784</v>
      </c>
      <c r="I145" s="20" t="s">
        <v>785</v>
      </c>
    </row>
    <row r="146" spans="1:9" ht="409" x14ac:dyDescent="0.2">
      <c r="A146" s="133">
        <v>144</v>
      </c>
      <c r="B146" s="29" t="s">
        <v>790</v>
      </c>
      <c r="C146" s="30" t="s">
        <v>31</v>
      </c>
      <c r="D146" s="30" t="s">
        <v>8</v>
      </c>
      <c r="E146" s="48" t="s">
        <v>791</v>
      </c>
      <c r="F146" s="30" t="s">
        <v>20</v>
      </c>
      <c r="G146" s="51" t="s">
        <v>745</v>
      </c>
      <c r="H146" s="19" t="s">
        <v>784</v>
      </c>
      <c r="I146" s="20" t="s">
        <v>785</v>
      </c>
    </row>
    <row r="147" spans="1:9" ht="409" x14ac:dyDescent="0.2">
      <c r="A147" s="133">
        <v>145</v>
      </c>
      <c r="B147" s="29" t="s">
        <v>792</v>
      </c>
      <c r="C147" s="30" t="s">
        <v>31</v>
      </c>
      <c r="D147" s="30" t="s">
        <v>8</v>
      </c>
      <c r="E147" s="48" t="s">
        <v>783</v>
      </c>
      <c r="F147" s="30" t="s">
        <v>23</v>
      </c>
      <c r="G147" s="51" t="s">
        <v>745</v>
      </c>
      <c r="H147" s="19" t="s">
        <v>784</v>
      </c>
      <c r="I147" s="20" t="s">
        <v>785</v>
      </c>
    </row>
    <row r="148" spans="1:9" ht="208" x14ac:dyDescent="0.2">
      <c r="A148" s="133">
        <v>146</v>
      </c>
      <c r="B148" s="29" t="s">
        <v>793</v>
      </c>
      <c r="C148" s="30" t="s">
        <v>31</v>
      </c>
      <c r="D148" s="48" t="s">
        <v>7</v>
      </c>
      <c r="E148" s="47">
        <v>510</v>
      </c>
      <c r="F148" s="30" t="s">
        <v>20</v>
      </c>
      <c r="G148" s="51" t="s">
        <v>745</v>
      </c>
      <c r="H148" s="19" t="s">
        <v>794</v>
      </c>
      <c r="I148" s="20" t="s">
        <v>795</v>
      </c>
    </row>
    <row r="149" spans="1:9" ht="288" x14ac:dyDescent="0.2">
      <c r="A149" s="133">
        <v>147</v>
      </c>
      <c r="B149" s="29" t="s">
        <v>796</v>
      </c>
      <c r="C149" s="30" t="s">
        <v>31</v>
      </c>
      <c r="D149" s="48" t="s">
        <v>7</v>
      </c>
      <c r="E149" s="47">
        <v>250</v>
      </c>
      <c r="F149" s="30" t="s">
        <v>23</v>
      </c>
      <c r="G149" s="51" t="s">
        <v>745</v>
      </c>
      <c r="H149" s="19" t="s">
        <v>797</v>
      </c>
      <c r="I149" s="20" t="s">
        <v>798</v>
      </c>
    </row>
    <row r="150" spans="1:9" ht="208" x14ac:dyDescent="0.2">
      <c r="A150" s="133">
        <v>148</v>
      </c>
      <c r="B150" s="29" t="s">
        <v>799</v>
      </c>
      <c r="C150" s="30" t="s">
        <v>31</v>
      </c>
      <c r="D150" s="30" t="s">
        <v>7</v>
      </c>
      <c r="E150" s="105">
        <v>20</v>
      </c>
      <c r="F150" s="30" t="s">
        <v>20</v>
      </c>
      <c r="G150" s="51" t="s">
        <v>745</v>
      </c>
      <c r="H150" s="19" t="s">
        <v>800</v>
      </c>
      <c r="I150" s="20" t="s">
        <v>801</v>
      </c>
    </row>
    <row r="151" spans="1:9" ht="80" x14ac:dyDescent="0.2">
      <c r="A151" s="133">
        <v>149</v>
      </c>
      <c r="B151" s="29" t="s">
        <v>825</v>
      </c>
      <c r="C151" s="30" t="s">
        <v>31</v>
      </c>
      <c r="D151" s="30" t="s">
        <v>8</v>
      </c>
      <c r="E151" s="30" t="s">
        <v>826</v>
      </c>
      <c r="F151" s="30" t="s">
        <v>21</v>
      </c>
      <c r="G151" s="51" t="s">
        <v>827</v>
      </c>
      <c r="H151" s="19" t="s">
        <v>828</v>
      </c>
      <c r="I151" s="20" t="s">
        <v>829</v>
      </c>
    </row>
    <row r="152" spans="1:9" ht="297" x14ac:dyDescent="0.2">
      <c r="A152" s="133">
        <v>150</v>
      </c>
      <c r="B152" s="50" t="s">
        <v>854</v>
      </c>
      <c r="C152" s="30" t="s">
        <v>25</v>
      </c>
      <c r="D152" s="30" t="s">
        <v>7</v>
      </c>
      <c r="E152" s="31" t="s">
        <v>855</v>
      </c>
      <c r="F152" s="30" t="s">
        <v>48</v>
      </c>
      <c r="G152" s="30" t="s">
        <v>856</v>
      </c>
      <c r="H152" s="19" t="s">
        <v>857</v>
      </c>
      <c r="I152" s="84" t="s">
        <v>858</v>
      </c>
    </row>
    <row r="153" spans="1:9" ht="297" x14ac:dyDescent="0.2">
      <c r="A153" s="133">
        <v>151</v>
      </c>
      <c r="B153" s="29" t="s">
        <v>859</v>
      </c>
      <c r="C153" s="30" t="s">
        <v>25</v>
      </c>
      <c r="D153" s="30" t="s">
        <v>7</v>
      </c>
      <c r="E153" s="30" t="s">
        <v>860</v>
      </c>
      <c r="F153" s="30" t="s">
        <v>48</v>
      </c>
      <c r="G153" s="30" t="s">
        <v>856</v>
      </c>
      <c r="H153" s="19" t="s">
        <v>857</v>
      </c>
      <c r="I153" s="84" t="s">
        <v>858</v>
      </c>
    </row>
    <row r="154" spans="1:9" ht="297" x14ac:dyDescent="0.2">
      <c r="A154" s="133">
        <v>152</v>
      </c>
      <c r="B154" s="29" t="s">
        <v>861</v>
      </c>
      <c r="C154" s="30" t="s">
        <v>25</v>
      </c>
      <c r="D154" s="30" t="s">
        <v>7</v>
      </c>
      <c r="E154" s="30" t="s">
        <v>862</v>
      </c>
      <c r="F154" s="30" t="s">
        <v>48</v>
      </c>
      <c r="G154" s="30" t="s">
        <v>856</v>
      </c>
      <c r="H154" s="19" t="s">
        <v>857</v>
      </c>
      <c r="I154" s="84" t="s">
        <v>858</v>
      </c>
    </row>
    <row r="155" spans="1:9" ht="91" x14ac:dyDescent="0.2">
      <c r="A155" s="133">
        <v>153</v>
      </c>
      <c r="B155" s="29" t="s">
        <v>863</v>
      </c>
      <c r="C155" s="30" t="s">
        <v>28</v>
      </c>
      <c r="D155" s="30" t="s">
        <v>8</v>
      </c>
      <c r="E155" s="43">
        <v>500000</v>
      </c>
      <c r="F155" s="30" t="s">
        <v>48</v>
      </c>
      <c r="G155" s="51" t="s">
        <v>864</v>
      </c>
      <c r="H155" s="44" t="s">
        <v>865</v>
      </c>
      <c r="I155" s="66" t="s">
        <v>866</v>
      </c>
    </row>
    <row r="156" spans="1:9" ht="104" x14ac:dyDescent="0.2">
      <c r="A156" s="133">
        <v>154</v>
      </c>
      <c r="B156" s="29" t="s">
        <v>867</v>
      </c>
      <c r="C156" s="30" t="s">
        <v>28</v>
      </c>
      <c r="D156" s="30" t="s">
        <v>8</v>
      </c>
      <c r="E156" s="43">
        <v>500000</v>
      </c>
      <c r="F156" s="30" t="s">
        <v>48</v>
      </c>
      <c r="G156" s="51" t="s">
        <v>868</v>
      </c>
      <c r="H156" s="44" t="s">
        <v>869</v>
      </c>
      <c r="I156" s="66" t="s">
        <v>870</v>
      </c>
    </row>
    <row r="157" spans="1:9" ht="65" x14ac:dyDescent="0.2">
      <c r="A157" s="133">
        <v>155</v>
      </c>
      <c r="B157" s="29" t="s">
        <v>871</v>
      </c>
      <c r="C157" s="30" t="s">
        <v>28</v>
      </c>
      <c r="D157" s="30" t="s">
        <v>8</v>
      </c>
      <c r="E157" s="43">
        <v>1500000</v>
      </c>
      <c r="F157" s="30" t="s">
        <v>48</v>
      </c>
      <c r="G157" s="51" t="s">
        <v>868</v>
      </c>
      <c r="H157" s="18" t="s">
        <v>872</v>
      </c>
      <c r="I157" s="72"/>
    </row>
    <row r="158" spans="1:9" ht="78" x14ac:dyDescent="0.2">
      <c r="A158" s="133">
        <v>156</v>
      </c>
      <c r="B158" s="29" t="s">
        <v>873</v>
      </c>
      <c r="C158" s="30" t="s">
        <v>28</v>
      </c>
      <c r="D158" s="30" t="s">
        <v>8</v>
      </c>
      <c r="E158" s="43">
        <v>500000</v>
      </c>
      <c r="F158" s="30" t="s">
        <v>48</v>
      </c>
      <c r="G158" s="51" t="s">
        <v>868</v>
      </c>
      <c r="H158" s="18" t="s">
        <v>874</v>
      </c>
      <c r="I158" s="72" t="s">
        <v>875</v>
      </c>
    </row>
    <row r="159" spans="1:9" ht="117" x14ac:dyDescent="0.2">
      <c r="A159" s="133">
        <v>157</v>
      </c>
      <c r="B159" s="29" t="s">
        <v>876</v>
      </c>
      <c r="C159" s="30" t="s">
        <v>28</v>
      </c>
      <c r="D159" s="30" t="s">
        <v>8</v>
      </c>
      <c r="E159" s="43">
        <v>1500000</v>
      </c>
      <c r="F159" s="30" t="s">
        <v>48</v>
      </c>
      <c r="G159" s="51" t="s">
        <v>868</v>
      </c>
      <c r="H159" s="18" t="s">
        <v>877</v>
      </c>
      <c r="I159" s="72" t="s">
        <v>878</v>
      </c>
    </row>
    <row r="160" spans="1:9" ht="104" x14ac:dyDescent="0.2">
      <c r="A160" s="133">
        <v>158</v>
      </c>
      <c r="B160" s="29" t="s">
        <v>879</v>
      </c>
      <c r="C160" s="30" t="s">
        <v>25</v>
      </c>
      <c r="D160" s="30" t="s">
        <v>7</v>
      </c>
      <c r="E160" s="106">
        <v>370000</v>
      </c>
      <c r="F160" s="30" t="s">
        <v>48</v>
      </c>
      <c r="G160" s="51" t="s">
        <v>868</v>
      </c>
      <c r="H160" s="44" t="s">
        <v>880</v>
      </c>
      <c r="I160" s="66" t="s">
        <v>881</v>
      </c>
    </row>
    <row r="161" spans="1:9" ht="156" x14ac:dyDescent="0.2">
      <c r="A161" s="133">
        <v>159</v>
      </c>
      <c r="B161" s="29" t="s">
        <v>882</v>
      </c>
      <c r="C161" s="30" t="s">
        <v>30</v>
      </c>
      <c r="D161" s="30" t="s">
        <v>7</v>
      </c>
      <c r="E161" s="107"/>
      <c r="F161" s="30" t="s">
        <v>48</v>
      </c>
      <c r="G161" s="51" t="s">
        <v>868</v>
      </c>
      <c r="H161" s="44" t="s">
        <v>883</v>
      </c>
      <c r="I161" s="66" t="s">
        <v>884</v>
      </c>
    </row>
    <row r="162" spans="1:9" ht="169" x14ac:dyDescent="0.2">
      <c r="A162" s="133">
        <v>160</v>
      </c>
      <c r="B162" s="29" t="s">
        <v>885</v>
      </c>
      <c r="C162" s="30" t="s">
        <v>30</v>
      </c>
      <c r="D162" s="30" t="s">
        <v>8</v>
      </c>
      <c r="E162" s="43">
        <v>15650000</v>
      </c>
      <c r="F162" s="30" t="s">
        <v>48</v>
      </c>
      <c r="G162" s="51" t="s">
        <v>868</v>
      </c>
      <c r="H162" s="18" t="s">
        <v>886</v>
      </c>
      <c r="I162" s="72" t="s">
        <v>887</v>
      </c>
    </row>
    <row r="163" spans="1:9" ht="117" x14ac:dyDescent="0.2">
      <c r="A163" s="133">
        <v>161</v>
      </c>
      <c r="B163" s="29" t="s">
        <v>888</v>
      </c>
      <c r="C163" s="30" t="s">
        <v>30</v>
      </c>
      <c r="D163" s="30" t="s">
        <v>7</v>
      </c>
      <c r="E163" s="43">
        <v>1000000</v>
      </c>
      <c r="F163" s="30" t="s">
        <v>48</v>
      </c>
      <c r="G163" s="51" t="s">
        <v>864</v>
      </c>
      <c r="H163" s="18" t="s">
        <v>889</v>
      </c>
      <c r="I163" s="72" t="s">
        <v>890</v>
      </c>
    </row>
    <row r="164" spans="1:9" ht="143" x14ac:dyDescent="0.2">
      <c r="A164" s="133">
        <v>162</v>
      </c>
      <c r="B164" s="29" t="s">
        <v>891</v>
      </c>
      <c r="C164" s="30" t="s">
        <v>30</v>
      </c>
      <c r="D164" s="30" t="s">
        <v>7</v>
      </c>
      <c r="E164" s="43">
        <v>1500000</v>
      </c>
      <c r="F164" s="30" t="s">
        <v>48</v>
      </c>
      <c r="G164" s="51" t="s">
        <v>864</v>
      </c>
      <c r="H164" s="18" t="s">
        <v>892</v>
      </c>
      <c r="I164" s="72" t="s">
        <v>893</v>
      </c>
    </row>
    <row r="165" spans="1:9" ht="130" x14ac:dyDescent="0.2">
      <c r="A165" s="133">
        <v>163</v>
      </c>
      <c r="B165" s="49" t="s">
        <v>894</v>
      </c>
      <c r="C165" s="30" t="s">
        <v>31</v>
      </c>
      <c r="D165" s="30" t="s">
        <v>7</v>
      </c>
      <c r="E165" s="106" t="s">
        <v>895</v>
      </c>
      <c r="F165" s="30" t="s">
        <v>48</v>
      </c>
      <c r="G165" s="51" t="s">
        <v>868</v>
      </c>
      <c r="H165" s="18" t="s">
        <v>896</v>
      </c>
      <c r="I165" s="72" t="s">
        <v>897</v>
      </c>
    </row>
    <row r="166" spans="1:9" ht="104" x14ac:dyDescent="0.2">
      <c r="A166" s="133">
        <v>164</v>
      </c>
      <c r="B166" s="35" t="s">
        <v>898</v>
      </c>
      <c r="C166" s="30" t="s">
        <v>25</v>
      </c>
      <c r="D166" s="30" t="s">
        <v>7</v>
      </c>
      <c r="E166" s="43">
        <v>400000</v>
      </c>
      <c r="F166" s="30" t="s">
        <v>48</v>
      </c>
      <c r="G166" s="51" t="s">
        <v>864</v>
      </c>
      <c r="H166" s="81" t="s">
        <v>899</v>
      </c>
      <c r="I166" s="85" t="s">
        <v>900</v>
      </c>
    </row>
    <row r="167" spans="1:9" ht="26" x14ac:dyDescent="0.2">
      <c r="A167" s="133">
        <v>165</v>
      </c>
      <c r="B167" s="49" t="s">
        <v>901</v>
      </c>
      <c r="C167" s="30" t="s">
        <v>25</v>
      </c>
      <c r="D167" s="30" t="s">
        <v>7</v>
      </c>
      <c r="E167" s="43">
        <v>100000</v>
      </c>
      <c r="F167" s="30" t="s">
        <v>48</v>
      </c>
      <c r="G167" s="51" t="s">
        <v>864</v>
      </c>
      <c r="H167" s="18" t="s">
        <v>902</v>
      </c>
      <c r="I167" s="72" t="s">
        <v>903</v>
      </c>
    </row>
    <row r="168" spans="1:9" ht="65" x14ac:dyDescent="0.2">
      <c r="A168" s="133">
        <v>166</v>
      </c>
      <c r="B168" s="49" t="s">
        <v>904</v>
      </c>
      <c r="C168" s="48" t="s">
        <v>31</v>
      </c>
      <c r="D168" s="30" t="s">
        <v>7</v>
      </c>
      <c r="E168" s="106">
        <v>500000</v>
      </c>
      <c r="F168" s="48" t="s">
        <v>48</v>
      </c>
      <c r="G168" s="48" t="s">
        <v>864</v>
      </c>
      <c r="H168" s="18" t="s">
        <v>905</v>
      </c>
      <c r="I168" s="85" t="s">
        <v>906</v>
      </c>
    </row>
    <row r="169" spans="1:9" ht="96" x14ac:dyDescent="0.2">
      <c r="A169" s="133">
        <v>167</v>
      </c>
      <c r="B169" s="29" t="s">
        <v>907</v>
      </c>
      <c r="C169" s="30" t="s">
        <v>31</v>
      </c>
      <c r="D169" s="30" t="s">
        <v>7</v>
      </c>
      <c r="E169" s="43">
        <v>1000000</v>
      </c>
      <c r="F169" s="30" t="s">
        <v>48</v>
      </c>
      <c r="G169" s="51" t="s">
        <v>868</v>
      </c>
      <c r="H169" s="19" t="s">
        <v>908</v>
      </c>
      <c r="I169" s="20" t="s">
        <v>909</v>
      </c>
    </row>
    <row r="170" spans="1:9" ht="195" x14ac:dyDescent="0.2">
      <c r="A170" s="133">
        <v>168</v>
      </c>
      <c r="B170" s="69" t="s">
        <v>961</v>
      </c>
      <c r="C170" s="30" t="s">
        <v>25</v>
      </c>
      <c r="D170" s="30" t="s">
        <v>8</v>
      </c>
      <c r="E170" s="52">
        <f>300000*7</f>
        <v>2100000</v>
      </c>
      <c r="F170" s="30" t="s">
        <v>16</v>
      </c>
      <c r="G170" s="30" t="s">
        <v>962</v>
      </c>
      <c r="H170" s="81" t="s">
        <v>963</v>
      </c>
      <c r="I170" s="85" t="s">
        <v>964</v>
      </c>
    </row>
    <row r="171" spans="1:9" ht="91" x14ac:dyDescent="0.2">
      <c r="A171" s="133">
        <v>169</v>
      </c>
      <c r="B171" s="70" t="s">
        <v>965</v>
      </c>
      <c r="C171" s="48" t="s">
        <v>25</v>
      </c>
      <c r="D171" s="48" t="s">
        <v>8</v>
      </c>
      <c r="E171" s="53">
        <f>150000*3</f>
        <v>450000</v>
      </c>
      <c r="F171" s="48" t="s">
        <v>16</v>
      </c>
      <c r="G171" s="48" t="s">
        <v>962</v>
      </c>
      <c r="H171" s="81" t="s">
        <v>966</v>
      </c>
      <c r="I171" s="85" t="s">
        <v>967</v>
      </c>
    </row>
    <row r="172" spans="1:9" ht="409" x14ac:dyDescent="0.2">
      <c r="A172" s="133">
        <v>170</v>
      </c>
      <c r="B172" s="29" t="s">
        <v>976</v>
      </c>
      <c r="C172" s="30" t="s">
        <v>28</v>
      </c>
      <c r="D172" s="30" t="s">
        <v>7</v>
      </c>
      <c r="E172" s="30" t="s">
        <v>977</v>
      </c>
      <c r="F172" s="30" t="s">
        <v>48</v>
      </c>
      <c r="G172" s="51" t="s">
        <v>978</v>
      </c>
      <c r="H172" s="19" t="s">
        <v>979</v>
      </c>
      <c r="I172" s="20" t="s">
        <v>980</v>
      </c>
    </row>
    <row r="173" spans="1:9" ht="130" x14ac:dyDescent="0.2">
      <c r="A173" s="133">
        <v>171</v>
      </c>
      <c r="B173" s="29" t="s">
        <v>981</v>
      </c>
      <c r="C173" s="30" t="s">
        <v>31</v>
      </c>
      <c r="D173" s="30" t="s">
        <v>8</v>
      </c>
      <c r="E173" s="30" t="s">
        <v>982</v>
      </c>
      <c r="F173" s="30" t="s">
        <v>48</v>
      </c>
      <c r="G173" s="51" t="s">
        <v>983</v>
      </c>
      <c r="H173" s="44" t="s">
        <v>984</v>
      </c>
      <c r="I173" s="20"/>
    </row>
    <row r="174" spans="1:9" ht="80" x14ac:dyDescent="0.2">
      <c r="A174" s="133">
        <v>172</v>
      </c>
      <c r="B174" s="29" t="s">
        <v>985</v>
      </c>
      <c r="C174" s="30" t="s">
        <v>28</v>
      </c>
      <c r="D174" s="30" t="s">
        <v>8</v>
      </c>
      <c r="E174" s="43" t="s">
        <v>986</v>
      </c>
      <c r="F174" s="30" t="s">
        <v>22</v>
      </c>
      <c r="G174" s="30" t="s">
        <v>987</v>
      </c>
      <c r="H174" s="19" t="s">
        <v>988</v>
      </c>
      <c r="I174" s="46" t="s">
        <v>989</v>
      </c>
    </row>
    <row r="175" spans="1:9" ht="176" x14ac:dyDescent="0.2">
      <c r="A175" s="133">
        <v>173</v>
      </c>
      <c r="B175" s="29" t="s">
        <v>990</v>
      </c>
      <c r="C175" s="30" t="s">
        <v>31</v>
      </c>
      <c r="D175" s="30" t="s">
        <v>7</v>
      </c>
      <c r="E175" s="43" t="s">
        <v>991</v>
      </c>
      <c r="F175" s="30" t="s">
        <v>20</v>
      </c>
      <c r="G175" s="30" t="s">
        <v>992</v>
      </c>
      <c r="H175" s="19" t="s">
        <v>993</v>
      </c>
      <c r="I175" s="46" t="s">
        <v>994</v>
      </c>
    </row>
    <row r="176" spans="1:9" ht="90" x14ac:dyDescent="0.2">
      <c r="A176" s="133">
        <v>174</v>
      </c>
      <c r="B176" s="29" t="s">
        <v>995</v>
      </c>
      <c r="C176" s="30" t="s">
        <v>31</v>
      </c>
      <c r="D176" s="30" t="str">
        <f>$D$3</f>
        <v>one-off</v>
      </c>
      <c r="E176" s="30" t="s">
        <v>996</v>
      </c>
      <c r="F176" s="30" t="s">
        <v>11</v>
      </c>
      <c r="G176" s="30" t="s">
        <v>997</v>
      </c>
      <c r="H176" s="19" t="s">
        <v>998</v>
      </c>
      <c r="I176" s="46" t="s">
        <v>999</v>
      </c>
    </row>
    <row r="177" spans="1:9" ht="45" x14ac:dyDescent="0.2">
      <c r="A177" s="133">
        <v>175</v>
      </c>
      <c r="B177" s="29" t="s">
        <v>1000</v>
      </c>
      <c r="C177" s="30" t="s">
        <v>25</v>
      </c>
      <c r="D177" s="30" t="str">
        <f>$D$3</f>
        <v>one-off</v>
      </c>
      <c r="E177" s="30" t="s">
        <v>996</v>
      </c>
      <c r="F177" s="30" t="s">
        <v>11</v>
      </c>
      <c r="G177" s="30" t="s">
        <v>997</v>
      </c>
      <c r="H177" s="19" t="s">
        <v>1001</v>
      </c>
      <c r="I177" s="46" t="s">
        <v>1002</v>
      </c>
    </row>
    <row r="178" spans="1:9" ht="45" x14ac:dyDescent="0.2">
      <c r="A178" s="133">
        <v>176</v>
      </c>
      <c r="B178" s="29" t="s">
        <v>1003</v>
      </c>
      <c r="C178" s="30" t="s">
        <v>25</v>
      </c>
      <c r="D178" s="30" t="s">
        <v>7</v>
      </c>
      <c r="E178" s="43">
        <v>30000</v>
      </c>
      <c r="F178" s="30" t="s">
        <v>11</v>
      </c>
      <c r="G178" s="30" t="s">
        <v>1004</v>
      </c>
      <c r="H178" s="19" t="s">
        <v>1001</v>
      </c>
      <c r="I178" s="46" t="s">
        <v>1002</v>
      </c>
    </row>
    <row r="179" spans="1:9" ht="112" x14ac:dyDescent="0.2">
      <c r="A179" s="133">
        <v>177</v>
      </c>
      <c r="B179" s="29" t="s">
        <v>1005</v>
      </c>
      <c r="C179" s="30" t="s">
        <v>31</v>
      </c>
      <c r="D179" s="30" t="s">
        <v>7</v>
      </c>
      <c r="E179" s="43" t="s">
        <v>991</v>
      </c>
      <c r="F179" s="30" t="s">
        <v>19</v>
      </c>
      <c r="G179" s="30" t="s">
        <v>1006</v>
      </c>
      <c r="H179" s="44" t="s">
        <v>1007</v>
      </c>
      <c r="I179" s="46" t="s">
        <v>1008</v>
      </c>
    </row>
    <row r="180" spans="1:9" ht="90" x14ac:dyDescent="0.2">
      <c r="A180" s="133">
        <v>178</v>
      </c>
      <c r="B180" s="29" t="s">
        <v>1009</v>
      </c>
      <c r="C180" s="30" t="s">
        <v>25</v>
      </c>
      <c r="D180" s="30" t="s">
        <v>7</v>
      </c>
      <c r="E180" s="43">
        <v>100000</v>
      </c>
      <c r="F180" s="30" t="s">
        <v>22</v>
      </c>
      <c r="G180" s="30" t="s">
        <v>1010</v>
      </c>
      <c r="H180" s="44" t="s">
        <v>1011</v>
      </c>
      <c r="I180" s="86" t="s">
        <v>1012</v>
      </c>
    </row>
    <row r="181" spans="1:9" ht="78" x14ac:dyDescent="0.2">
      <c r="A181" s="133">
        <v>179</v>
      </c>
      <c r="B181" s="29" t="s">
        <v>1013</v>
      </c>
      <c r="C181" s="30" t="s">
        <v>25</v>
      </c>
      <c r="D181" s="30" t="s">
        <v>7</v>
      </c>
      <c r="E181" s="43" t="s">
        <v>1014</v>
      </c>
      <c r="F181" s="30" t="s">
        <v>15</v>
      </c>
      <c r="G181" s="30" t="s">
        <v>1015</v>
      </c>
      <c r="H181" s="44" t="s">
        <v>1016</v>
      </c>
      <c r="I181" s="86" t="s">
        <v>1017</v>
      </c>
    </row>
    <row r="182" spans="1:9" ht="65" x14ac:dyDescent="0.2">
      <c r="A182" s="133">
        <v>180</v>
      </c>
      <c r="B182" s="29" t="s">
        <v>1018</v>
      </c>
      <c r="C182" s="30" t="s">
        <v>25</v>
      </c>
      <c r="D182" s="30" t="s">
        <v>7</v>
      </c>
      <c r="E182" s="43" t="s">
        <v>1019</v>
      </c>
      <c r="F182" s="30" t="s">
        <v>11</v>
      </c>
      <c r="G182" s="30" t="s">
        <v>1020</v>
      </c>
      <c r="H182" s="44" t="s">
        <v>1021</v>
      </c>
      <c r="I182" s="86" t="s">
        <v>1022</v>
      </c>
    </row>
    <row r="183" spans="1:9" ht="132" x14ac:dyDescent="0.2">
      <c r="A183" s="133">
        <v>181</v>
      </c>
      <c r="B183" s="127" t="s">
        <v>1044</v>
      </c>
      <c r="C183" s="108" t="s">
        <v>30</v>
      </c>
      <c r="D183" s="108" t="s">
        <v>7</v>
      </c>
      <c r="E183" s="109">
        <v>75000</v>
      </c>
      <c r="F183" s="108" t="s">
        <v>48</v>
      </c>
      <c r="G183" s="110" t="s">
        <v>1045</v>
      </c>
      <c r="H183" s="87" t="s">
        <v>1046</v>
      </c>
      <c r="I183" s="74"/>
    </row>
    <row r="184" spans="1:9" ht="144" x14ac:dyDescent="0.2">
      <c r="A184" s="133">
        <v>182</v>
      </c>
      <c r="B184" s="55" t="s">
        <v>1047</v>
      </c>
      <c r="C184" s="108" t="s">
        <v>30</v>
      </c>
      <c r="D184" s="108" t="s">
        <v>7</v>
      </c>
      <c r="E184" s="109">
        <v>1500000</v>
      </c>
      <c r="F184" s="108" t="s">
        <v>48</v>
      </c>
      <c r="G184" s="110" t="s">
        <v>1045</v>
      </c>
      <c r="H184" s="87" t="s">
        <v>1048</v>
      </c>
      <c r="I184" s="74"/>
    </row>
    <row r="185" spans="1:9" ht="84" x14ac:dyDescent="0.2">
      <c r="A185" s="133">
        <v>183</v>
      </c>
      <c r="B185" s="127" t="s">
        <v>1049</v>
      </c>
      <c r="C185" s="108" t="s">
        <v>31</v>
      </c>
      <c r="D185" s="108" t="s">
        <v>7</v>
      </c>
      <c r="E185" s="109">
        <v>75000</v>
      </c>
      <c r="F185" s="108" t="s">
        <v>48</v>
      </c>
      <c r="G185" s="110" t="s">
        <v>1045</v>
      </c>
      <c r="H185" s="87" t="s">
        <v>1050</v>
      </c>
      <c r="I185" s="74"/>
    </row>
    <row r="186" spans="1:9" ht="330" x14ac:dyDescent="0.2">
      <c r="A186" s="133">
        <v>184</v>
      </c>
      <c r="B186" s="62" t="s">
        <v>1051</v>
      </c>
      <c r="C186" s="108" t="s">
        <v>31</v>
      </c>
      <c r="D186" s="108" t="s">
        <v>7</v>
      </c>
      <c r="E186" s="109">
        <v>268000</v>
      </c>
      <c r="F186" s="108" t="s">
        <v>48</v>
      </c>
      <c r="G186" s="110" t="s">
        <v>1045</v>
      </c>
      <c r="H186" s="87" t="s">
        <v>1052</v>
      </c>
      <c r="I186" s="74"/>
    </row>
    <row r="187" spans="1:9" ht="315" x14ac:dyDescent="0.2">
      <c r="A187" s="133">
        <v>185</v>
      </c>
      <c r="B187" s="62" t="s">
        <v>1053</v>
      </c>
      <c r="C187" s="108" t="s">
        <v>31</v>
      </c>
      <c r="D187" s="108" t="s">
        <v>7</v>
      </c>
      <c r="E187" s="109">
        <v>524400</v>
      </c>
      <c r="F187" s="108" t="s">
        <v>48</v>
      </c>
      <c r="G187" s="110" t="s">
        <v>1045</v>
      </c>
      <c r="H187" s="87" t="s">
        <v>1054</v>
      </c>
      <c r="I187" s="74"/>
    </row>
    <row r="188" spans="1:9" ht="273" x14ac:dyDescent="0.2">
      <c r="A188" s="133">
        <v>186</v>
      </c>
      <c r="B188" s="29" t="s">
        <v>1055</v>
      </c>
      <c r="C188" s="108" t="s">
        <v>25</v>
      </c>
      <c r="D188" s="108" t="s">
        <v>8</v>
      </c>
      <c r="E188" s="109">
        <v>1495440</v>
      </c>
      <c r="F188" s="30" t="s">
        <v>13</v>
      </c>
      <c r="G188" s="110" t="s">
        <v>1045</v>
      </c>
      <c r="H188" s="44" t="s">
        <v>1056</v>
      </c>
      <c r="I188" s="74"/>
    </row>
    <row r="189" spans="1:9" ht="45" x14ac:dyDescent="0.2">
      <c r="A189" s="133">
        <v>187</v>
      </c>
      <c r="B189" s="128" t="s">
        <v>1073</v>
      </c>
      <c r="C189" s="111" t="s">
        <v>31</v>
      </c>
      <c r="D189" s="111" t="s">
        <v>7</v>
      </c>
      <c r="E189" s="112">
        <v>1500000</v>
      </c>
      <c r="F189" s="111" t="s">
        <v>48</v>
      </c>
      <c r="G189" s="113" t="s">
        <v>1074</v>
      </c>
      <c r="H189" s="17" t="s">
        <v>1075</v>
      </c>
      <c r="I189" s="46" t="s">
        <v>1076</v>
      </c>
    </row>
    <row r="190" spans="1:9" ht="60" x14ac:dyDescent="0.2">
      <c r="A190" s="133">
        <v>188</v>
      </c>
      <c r="B190" s="128" t="s">
        <v>1077</v>
      </c>
      <c r="C190" s="111" t="s">
        <v>31</v>
      </c>
      <c r="D190" s="111" t="s">
        <v>7</v>
      </c>
      <c r="E190" s="114">
        <v>1625000</v>
      </c>
      <c r="F190" s="111" t="s">
        <v>48</v>
      </c>
      <c r="G190" s="113" t="s">
        <v>1074</v>
      </c>
      <c r="H190" s="17" t="s">
        <v>1078</v>
      </c>
      <c r="I190" s="46" t="s">
        <v>1079</v>
      </c>
    </row>
    <row r="191" spans="1:9" ht="45" x14ac:dyDescent="0.2">
      <c r="A191" s="133">
        <v>189</v>
      </c>
      <c r="B191" s="128" t="s">
        <v>1080</v>
      </c>
      <c r="C191" s="111" t="s">
        <v>31</v>
      </c>
      <c r="D191" s="111" t="s">
        <v>7</v>
      </c>
      <c r="E191" s="114">
        <v>375000</v>
      </c>
      <c r="F191" s="111" t="s">
        <v>48</v>
      </c>
      <c r="G191" s="113" t="s">
        <v>1074</v>
      </c>
      <c r="H191" s="17" t="s">
        <v>1081</v>
      </c>
      <c r="I191" s="46" t="s">
        <v>1082</v>
      </c>
    </row>
    <row r="192" spans="1:9" ht="45" x14ac:dyDescent="0.2">
      <c r="A192" s="133">
        <v>190</v>
      </c>
      <c r="B192" s="62" t="s">
        <v>1083</v>
      </c>
      <c r="C192" s="111" t="s">
        <v>31</v>
      </c>
      <c r="D192" s="111" t="s">
        <v>7</v>
      </c>
      <c r="E192" s="112">
        <v>10000</v>
      </c>
      <c r="F192" s="94" t="s">
        <v>11</v>
      </c>
      <c r="G192" s="113" t="s">
        <v>1074</v>
      </c>
      <c r="H192" s="17" t="s">
        <v>1084</v>
      </c>
      <c r="I192" s="46" t="s">
        <v>1085</v>
      </c>
    </row>
    <row r="193" spans="1:9" ht="45" x14ac:dyDescent="0.2">
      <c r="A193" s="133">
        <v>191</v>
      </c>
      <c r="B193" s="128" t="s">
        <v>1086</v>
      </c>
      <c r="C193" s="111" t="s">
        <v>31</v>
      </c>
      <c r="D193" s="111" t="s">
        <v>7</v>
      </c>
      <c r="E193" s="112">
        <v>10000</v>
      </c>
      <c r="F193" s="111" t="s">
        <v>22</v>
      </c>
      <c r="G193" s="113" t="s">
        <v>1074</v>
      </c>
      <c r="H193" s="17" t="s">
        <v>1087</v>
      </c>
      <c r="I193" s="46" t="s">
        <v>1085</v>
      </c>
    </row>
    <row r="194" spans="1:9" ht="45" x14ac:dyDescent="0.2">
      <c r="A194" s="133">
        <v>192</v>
      </c>
      <c r="B194" s="128" t="s">
        <v>1088</v>
      </c>
      <c r="C194" s="111" t="s">
        <v>31</v>
      </c>
      <c r="D194" s="111" t="s">
        <v>7</v>
      </c>
      <c r="E194" s="112">
        <v>10000</v>
      </c>
      <c r="F194" s="111" t="s">
        <v>17</v>
      </c>
      <c r="G194" s="113" t="s">
        <v>1074</v>
      </c>
      <c r="H194" s="17" t="s">
        <v>1087</v>
      </c>
      <c r="I194" s="46" t="s">
        <v>1089</v>
      </c>
    </row>
    <row r="195" spans="1:9" ht="45" x14ac:dyDescent="0.2">
      <c r="A195" s="133">
        <v>193</v>
      </c>
      <c r="B195" s="128" t="s">
        <v>1090</v>
      </c>
      <c r="C195" s="111" t="s">
        <v>25</v>
      </c>
      <c r="D195" s="111" t="s">
        <v>7</v>
      </c>
      <c r="E195" s="112">
        <v>15000</v>
      </c>
      <c r="F195" s="111" t="s">
        <v>48</v>
      </c>
      <c r="G195" s="113" t="s">
        <v>1074</v>
      </c>
      <c r="H195" s="17" t="s">
        <v>1091</v>
      </c>
      <c r="I195" s="46" t="s">
        <v>1092</v>
      </c>
    </row>
    <row r="196" spans="1:9" ht="60" x14ac:dyDescent="0.2">
      <c r="A196" s="133">
        <v>194</v>
      </c>
      <c r="B196" s="128" t="s">
        <v>1093</v>
      </c>
      <c r="C196" s="111" t="s">
        <v>25</v>
      </c>
      <c r="D196" s="111" t="s">
        <v>7</v>
      </c>
      <c r="E196" s="112">
        <v>15000</v>
      </c>
      <c r="F196" s="111" t="s">
        <v>48</v>
      </c>
      <c r="G196" s="113" t="s">
        <v>1074</v>
      </c>
      <c r="H196" s="17" t="s">
        <v>1094</v>
      </c>
      <c r="I196" s="46" t="s">
        <v>1092</v>
      </c>
    </row>
    <row r="197" spans="1:9" ht="208" x14ac:dyDescent="0.2">
      <c r="A197" s="133">
        <v>195</v>
      </c>
      <c r="B197" s="29" t="s">
        <v>1105</v>
      </c>
      <c r="C197" s="30" t="s">
        <v>25</v>
      </c>
      <c r="D197" s="30" t="s">
        <v>7</v>
      </c>
      <c r="E197" s="43">
        <v>100000</v>
      </c>
      <c r="F197" s="30" t="s">
        <v>48</v>
      </c>
      <c r="G197" s="51" t="s">
        <v>1106</v>
      </c>
      <c r="H197" s="19" t="s">
        <v>1107</v>
      </c>
      <c r="I197" s="88" t="s">
        <v>1108</v>
      </c>
    </row>
    <row r="198" spans="1:9" ht="144" x14ac:dyDescent="0.2">
      <c r="A198" s="133">
        <v>196</v>
      </c>
      <c r="B198" s="29" t="s">
        <v>1109</v>
      </c>
      <c r="C198" s="30" t="s">
        <v>31</v>
      </c>
      <c r="D198" s="30" t="s">
        <v>8</v>
      </c>
      <c r="E198" s="30">
        <v>150000</v>
      </c>
      <c r="F198" s="30" t="s">
        <v>14</v>
      </c>
      <c r="G198" s="51" t="s">
        <v>1106</v>
      </c>
      <c r="H198" s="19" t="s">
        <v>1110</v>
      </c>
      <c r="I198" s="20" t="s">
        <v>1111</v>
      </c>
    </row>
    <row r="199" spans="1:9" ht="128" x14ac:dyDescent="0.2">
      <c r="A199" s="133">
        <v>197</v>
      </c>
      <c r="B199" s="29" t="s">
        <v>1109</v>
      </c>
      <c r="C199" s="30" t="s">
        <v>31</v>
      </c>
      <c r="D199" s="30" t="s">
        <v>8</v>
      </c>
      <c r="E199" s="30"/>
      <c r="F199" s="30" t="s">
        <v>15</v>
      </c>
      <c r="G199" s="51" t="s">
        <v>1106</v>
      </c>
      <c r="H199" s="19" t="s">
        <v>1112</v>
      </c>
      <c r="I199" s="20" t="s">
        <v>1113</v>
      </c>
    </row>
    <row r="200" spans="1:9" ht="192" x14ac:dyDescent="0.2">
      <c r="A200" s="133">
        <v>198</v>
      </c>
      <c r="B200" s="29" t="s">
        <v>1109</v>
      </c>
      <c r="C200" s="30" t="s">
        <v>31</v>
      </c>
      <c r="D200" s="30" t="s">
        <v>8</v>
      </c>
      <c r="E200" s="30"/>
      <c r="F200" s="30" t="s">
        <v>12</v>
      </c>
      <c r="G200" s="51" t="s">
        <v>1106</v>
      </c>
      <c r="H200" s="19" t="s">
        <v>1114</v>
      </c>
      <c r="I200" s="20" t="s">
        <v>1115</v>
      </c>
    </row>
    <row r="201" spans="1:9" ht="128" x14ac:dyDescent="0.2">
      <c r="A201" s="133">
        <v>199</v>
      </c>
      <c r="B201" s="29" t="s">
        <v>1109</v>
      </c>
      <c r="C201" s="30" t="s">
        <v>31</v>
      </c>
      <c r="D201" s="30" t="s">
        <v>8</v>
      </c>
      <c r="E201" s="30"/>
      <c r="F201" s="30" t="s">
        <v>16</v>
      </c>
      <c r="G201" s="51" t="s">
        <v>1106</v>
      </c>
      <c r="H201" s="19" t="s">
        <v>1112</v>
      </c>
      <c r="I201" s="20" t="s">
        <v>1116</v>
      </c>
    </row>
    <row r="202" spans="1:9" ht="384" x14ac:dyDescent="0.2">
      <c r="A202" s="133">
        <v>200</v>
      </c>
      <c r="B202" s="62" t="s">
        <v>1127</v>
      </c>
      <c r="C202" s="30" t="s">
        <v>31</v>
      </c>
      <c r="D202" s="30" t="s">
        <v>7</v>
      </c>
      <c r="E202" s="30">
        <v>240000</v>
      </c>
      <c r="F202" s="30" t="s">
        <v>12</v>
      </c>
      <c r="G202" s="51" t="s">
        <v>1128</v>
      </c>
      <c r="H202" s="19" t="s">
        <v>1129</v>
      </c>
      <c r="I202" s="20" t="s">
        <v>1130</v>
      </c>
    </row>
    <row r="203" spans="1:9" ht="368" x14ac:dyDescent="0.2">
      <c r="A203" s="133">
        <v>201</v>
      </c>
      <c r="B203" s="62" t="s">
        <v>1131</v>
      </c>
      <c r="C203" s="30" t="s">
        <v>31</v>
      </c>
      <c r="D203" s="30" t="s">
        <v>8</v>
      </c>
      <c r="E203" s="30">
        <v>396000</v>
      </c>
      <c r="F203" s="30" t="s">
        <v>13</v>
      </c>
      <c r="G203" s="51" t="s">
        <v>1128</v>
      </c>
      <c r="H203" s="19" t="s">
        <v>1132</v>
      </c>
      <c r="I203" s="20" t="s">
        <v>1133</v>
      </c>
    </row>
    <row r="204" spans="1:9" ht="368" x14ac:dyDescent="0.2">
      <c r="A204" s="133">
        <v>202</v>
      </c>
      <c r="B204" s="62" t="s">
        <v>1134</v>
      </c>
      <c r="C204" s="30" t="s">
        <v>31</v>
      </c>
      <c r="D204" s="30" t="s">
        <v>8</v>
      </c>
      <c r="E204" s="30">
        <v>339000</v>
      </c>
      <c r="F204" s="30" t="s">
        <v>15</v>
      </c>
      <c r="G204" s="51" t="s">
        <v>1128</v>
      </c>
      <c r="H204" s="19" t="s">
        <v>1135</v>
      </c>
      <c r="I204" s="20" t="s">
        <v>1136</v>
      </c>
    </row>
    <row r="205" spans="1:9" ht="352" x14ac:dyDescent="0.2">
      <c r="A205" s="133">
        <v>203</v>
      </c>
      <c r="B205" s="62" t="s">
        <v>1137</v>
      </c>
      <c r="C205" s="30" t="s">
        <v>31</v>
      </c>
      <c r="D205" s="30" t="s">
        <v>8</v>
      </c>
      <c r="E205" s="30">
        <v>240000</v>
      </c>
      <c r="F205" s="30" t="s">
        <v>16</v>
      </c>
      <c r="G205" s="51" t="s">
        <v>1128</v>
      </c>
      <c r="H205" s="19" t="s">
        <v>1138</v>
      </c>
      <c r="I205" s="20" t="s">
        <v>1136</v>
      </c>
    </row>
    <row r="206" spans="1:9" ht="352" x14ac:dyDescent="0.2">
      <c r="A206" s="133">
        <v>204</v>
      </c>
      <c r="B206" s="62" t="s">
        <v>1139</v>
      </c>
      <c r="C206" s="30" t="s">
        <v>31</v>
      </c>
      <c r="D206" s="30" t="s">
        <v>8</v>
      </c>
      <c r="E206" s="30">
        <v>297000</v>
      </c>
      <c r="F206" s="30" t="s">
        <v>19</v>
      </c>
      <c r="G206" s="51" t="s">
        <v>1128</v>
      </c>
      <c r="H206" s="19" t="s">
        <v>1140</v>
      </c>
      <c r="I206" s="20" t="s">
        <v>1133</v>
      </c>
    </row>
    <row r="207" spans="1:9" ht="336" x14ac:dyDescent="0.2">
      <c r="A207" s="133">
        <v>205</v>
      </c>
      <c r="B207" s="62" t="s">
        <v>1141</v>
      </c>
      <c r="C207" s="30" t="s">
        <v>31</v>
      </c>
      <c r="D207" s="30" t="s">
        <v>8</v>
      </c>
      <c r="E207" s="30">
        <v>57000</v>
      </c>
      <c r="F207" s="30" t="s">
        <v>11</v>
      </c>
      <c r="G207" s="51" t="s">
        <v>1128</v>
      </c>
      <c r="H207" s="19" t="s">
        <v>1142</v>
      </c>
      <c r="I207" s="20" t="s">
        <v>1133</v>
      </c>
    </row>
    <row r="208" spans="1:9" ht="336" x14ac:dyDescent="0.2">
      <c r="A208" s="133">
        <v>206</v>
      </c>
      <c r="B208" s="62" t="s">
        <v>1143</v>
      </c>
      <c r="C208" s="30" t="s">
        <v>31</v>
      </c>
      <c r="D208" s="30" t="s">
        <v>8</v>
      </c>
      <c r="E208" s="30">
        <v>57000</v>
      </c>
      <c r="F208" s="30" t="s">
        <v>14</v>
      </c>
      <c r="G208" s="51" t="s">
        <v>1128</v>
      </c>
      <c r="H208" s="19" t="s">
        <v>1144</v>
      </c>
      <c r="I208" s="20" t="s">
        <v>1133</v>
      </c>
    </row>
    <row r="209" spans="1:9" ht="192" x14ac:dyDescent="0.2">
      <c r="A209" s="133">
        <v>207</v>
      </c>
      <c r="B209" s="29" t="s">
        <v>1223</v>
      </c>
      <c r="C209" s="30" t="s">
        <v>31</v>
      </c>
      <c r="D209" s="30" t="s">
        <v>7</v>
      </c>
      <c r="E209" s="30">
        <v>120000</v>
      </c>
      <c r="F209" s="30" t="s">
        <v>23</v>
      </c>
      <c r="G209" s="94" t="s">
        <v>1224</v>
      </c>
      <c r="H209" s="19" t="s">
        <v>1225</v>
      </c>
      <c r="I209" s="20" t="s">
        <v>1226</v>
      </c>
    </row>
    <row r="210" spans="1:9" ht="48" x14ac:dyDescent="0.2">
      <c r="A210" s="133">
        <v>208</v>
      </c>
      <c r="B210" s="29" t="s">
        <v>1235</v>
      </c>
      <c r="C210" s="30" t="s">
        <v>1236</v>
      </c>
      <c r="D210" s="30" t="s">
        <v>7</v>
      </c>
      <c r="E210" s="30" t="s">
        <v>1237</v>
      </c>
      <c r="F210" s="30" t="s">
        <v>22</v>
      </c>
      <c r="G210" s="51" t="s">
        <v>1238</v>
      </c>
      <c r="H210" s="19" t="s">
        <v>1239</v>
      </c>
      <c r="I210" s="20"/>
    </row>
    <row r="211" spans="1:9" ht="160" x14ac:dyDescent="0.2">
      <c r="A211" s="133">
        <v>209</v>
      </c>
      <c r="B211" s="29" t="s">
        <v>1240</v>
      </c>
      <c r="C211" s="30" t="s">
        <v>31</v>
      </c>
      <c r="D211" s="30" t="s">
        <v>7</v>
      </c>
      <c r="E211" s="30">
        <v>600000</v>
      </c>
      <c r="F211" s="30" t="s">
        <v>23</v>
      </c>
      <c r="G211" s="51" t="s">
        <v>1241</v>
      </c>
      <c r="H211" s="19" t="s">
        <v>1242</v>
      </c>
      <c r="I211" s="20" t="s">
        <v>1243</v>
      </c>
    </row>
    <row r="212" spans="1:9" ht="409" x14ac:dyDescent="0.2">
      <c r="A212" s="133">
        <v>210</v>
      </c>
      <c r="B212" s="29" t="s">
        <v>1263</v>
      </c>
      <c r="C212" s="30" t="s">
        <v>25</v>
      </c>
      <c r="D212" s="30" t="s">
        <v>7</v>
      </c>
      <c r="E212" s="30">
        <v>0</v>
      </c>
      <c r="F212" s="30" t="s">
        <v>12</v>
      </c>
      <c r="G212" s="51" t="s">
        <v>1264</v>
      </c>
      <c r="H212" s="19" t="s">
        <v>1265</v>
      </c>
      <c r="I212" s="20"/>
    </row>
    <row r="213" spans="1:9" ht="224" x14ac:dyDescent="0.2">
      <c r="A213" s="133">
        <v>211</v>
      </c>
      <c r="B213" s="29" t="s">
        <v>1266</v>
      </c>
      <c r="C213" s="30" t="s">
        <v>25</v>
      </c>
      <c r="D213" s="30" t="s">
        <v>7</v>
      </c>
      <c r="E213" s="30">
        <v>0</v>
      </c>
      <c r="F213" s="30" t="s">
        <v>12</v>
      </c>
      <c r="G213" s="51" t="s">
        <v>1264</v>
      </c>
      <c r="H213" s="19" t="s">
        <v>1267</v>
      </c>
      <c r="I213" s="20" t="s">
        <v>1268</v>
      </c>
    </row>
    <row r="214" spans="1:9" ht="160" x14ac:dyDescent="0.2">
      <c r="A214" s="133">
        <v>212</v>
      </c>
      <c r="B214" s="29" t="s">
        <v>1269</v>
      </c>
      <c r="C214" s="30" t="s">
        <v>25</v>
      </c>
      <c r="D214" s="30" t="s">
        <v>7</v>
      </c>
      <c r="E214" s="30">
        <v>0</v>
      </c>
      <c r="F214" s="30" t="s">
        <v>12</v>
      </c>
      <c r="G214" s="51" t="s">
        <v>1264</v>
      </c>
      <c r="H214" s="19" t="s">
        <v>1270</v>
      </c>
      <c r="I214" s="20" t="s">
        <v>1271</v>
      </c>
    </row>
    <row r="215" spans="1:9" ht="208" x14ac:dyDescent="0.2">
      <c r="A215" s="133">
        <v>213</v>
      </c>
      <c r="B215" s="29" t="s">
        <v>1272</v>
      </c>
      <c r="C215" s="30" t="s">
        <v>28</v>
      </c>
      <c r="D215" s="30" t="s">
        <v>7</v>
      </c>
      <c r="E215" s="42">
        <v>250000</v>
      </c>
      <c r="F215" s="30" t="s">
        <v>12</v>
      </c>
      <c r="G215" s="51" t="s">
        <v>1273</v>
      </c>
      <c r="H215" s="19" t="s">
        <v>1274</v>
      </c>
      <c r="I215" s="20" t="s">
        <v>1275</v>
      </c>
    </row>
    <row r="216" spans="1:9" ht="64" x14ac:dyDescent="0.2">
      <c r="A216" s="133">
        <v>214</v>
      </c>
      <c r="B216" s="29" t="s">
        <v>1276</v>
      </c>
      <c r="C216" s="30" t="s">
        <v>28</v>
      </c>
      <c r="D216" s="30" t="s">
        <v>7</v>
      </c>
      <c r="E216" s="42">
        <v>50000</v>
      </c>
      <c r="F216" s="30" t="s">
        <v>12</v>
      </c>
      <c r="G216" s="51" t="s">
        <v>1273</v>
      </c>
      <c r="H216" s="19" t="s">
        <v>1277</v>
      </c>
      <c r="I216" s="20"/>
    </row>
    <row r="217" spans="1:9" ht="64" x14ac:dyDescent="0.2">
      <c r="A217" s="133">
        <v>215</v>
      </c>
      <c r="B217" s="29" t="s">
        <v>1278</v>
      </c>
      <c r="C217" s="30" t="s">
        <v>25</v>
      </c>
      <c r="D217" s="30" t="s">
        <v>7</v>
      </c>
      <c r="E217" s="42">
        <v>40000</v>
      </c>
      <c r="F217" s="30" t="s">
        <v>12</v>
      </c>
      <c r="G217" s="51" t="s">
        <v>1264</v>
      </c>
      <c r="H217" s="19" t="s">
        <v>1279</v>
      </c>
      <c r="I217" s="20"/>
    </row>
    <row r="218" spans="1:9" ht="384" x14ac:dyDescent="0.2">
      <c r="A218" s="133">
        <v>216</v>
      </c>
      <c r="B218" s="29" t="s">
        <v>1280</v>
      </c>
      <c r="C218" s="30" t="s">
        <v>28</v>
      </c>
      <c r="D218" s="30" t="s">
        <v>7</v>
      </c>
      <c r="E218" s="42">
        <v>150000</v>
      </c>
      <c r="F218" s="30" t="s">
        <v>12</v>
      </c>
      <c r="G218" s="51" t="s">
        <v>1273</v>
      </c>
      <c r="H218" s="19" t="s">
        <v>1281</v>
      </c>
      <c r="I218" s="20"/>
    </row>
    <row r="219" spans="1:9" ht="52" x14ac:dyDescent="0.2">
      <c r="A219" s="133">
        <v>217</v>
      </c>
      <c r="B219" s="29" t="s">
        <v>1282</v>
      </c>
      <c r="C219" s="30" t="s">
        <v>28</v>
      </c>
      <c r="D219" s="30" t="s">
        <v>7</v>
      </c>
      <c r="E219" s="42">
        <v>150000</v>
      </c>
      <c r="F219" s="30" t="s">
        <v>12</v>
      </c>
      <c r="G219" s="51" t="s">
        <v>1283</v>
      </c>
      <c r="H219" s="19" t="s">
        <v>1284</v>
      </c>
      <c r="I219" s="20"/>
    </row>
    <row r="220" spans="1:9" ht="39" x14ac:dyDescent="0.2">
      <c r="A220" s="133">
        <v>218</v>
      </c>
      <c r="B220" s="29" t="s">
        <v>1285</v>
      </c>
      <c r="C220" s="30" t="s">
        <v>28</v>
      </c>
      <c r="D220" s="30" t="s">
        <v>7</v>
      </c>
      <c r="E220" s="42">
        <v>60000</v>
      </c>
      <c r="F220" s="30" t="s">
        <v>12</v>
      </c>
      <c r="G220" s="51" t="s">
        <v>1286</v>
      </c>
      <c r="H220" s="19" t="s">
        <v>1287</v>
      </c>
      <c r="I220" s="20"/>
    </row>
    <row r="221" spans="1:9" ht="80" x14ac:dyDescent="0.2">
      <c r="A221" s="133">
        <v>219</v>
      </c>
      <c r="B221" s="29" t="s">
        <v>1288</v>
      </c>
      <c r="C221" s="30" t="s">
        <v>29</v>
      </c>
      <c r="D221" s="30" t="s">
        <v>8</v>
      </c>
      <c r="E221" s="42">
        <v>20000</v>
      </c>
      <c r="F221" s="30" t="s">
        <v>12</v>
      </c>
      <c r="G221" s="51" t="s">
        <v>1289</v>
      </c>
      <c r="H221" s="19" t="s">
        <v>1290</v>
      </c>
      <c r="I221" s="20"/>
    </row>
    <row r="222" spans="1:9" ht="240" x14ac:dyDescent="0.2">
      <c r="A222" s="133">
        <v>220</v>
      </c>
      <c r="B222" s="29" t="s">
        <v>1291</v>
      </c>
      <c r="C222" s="30" t="s">
        <v>28</v>
      </c>
      <c r="D222" s="30" t="s">
        <v>8</v>
      </c>
      <c r="E222" s="42">
        <v>60000</v>
      </c>
      <c r="F222" s="30" t="s">
        <v>12</v>
      </c>
      <c r="G222" s="51" t="s">
        <v>1286</v>
      </c>
      <c r="H222" s="19" t="s">
        <v>1292</v>
      </c>
      <c r="I222" s="20"/>
    </row>
    <row r="223" spans="1:9" ht="112" x14ac:dyDescent="0.2">
      <c r="A223" s="133">
        <v>221</v>
      </c>
      <c r="B223" s="29" t="s">
        <v>1293</v>
      </c>
      <c r="C223" s="30" t="s">
        <v>31</v>
      </c>
      <c r="D223" s="30" t="s">
        <v>7</v>
      </c>
      <c r="E223" s="42">
        <v>50000</v>
      </c>
      <c r="F223" s="30" t="s">
        <v>12</v>
      </c>
      <c r="G223" s="51" t="s">
        <v>1286</v>
      </c>
      <c r="H223" s="19" t="s">
        <v>1294</v>
      </c>
      <c r="I223" s="20"/>
    </row>
    <row r="224" spans="1:9" ht="208" x14ac:dyDescent="0.2">
      <c r="A224" s="133">
        <v>222</v>
      </c>
      <c r="B224" s="29" t="s">
        <v>1295</v>
      </c>
      <c r="C224" s="30"/>
      <c r="D224" s="30" t="s">
        <v>7</v>
      </c>
      <c r="E224" s="42">
        <v>50000</v>
      </c>
      <c r="F224" s="30" t="s">
        <v>12</v>
      </c>
      <c r="G224" s="51" t="s">
        <v>1286</v>
      </c>
      <c r="H224" s="19" t="s">
        <v>1296</v>
      </c>
      <c r="I224" s="20"/>
    </row>
    <row r="225" spans="1:9" ht="48" x14ac:dyDescent="0.2">
      <c r="A225" s="133">
        <v>223</v>
      </c>
      <c r="B225" s="29" t="s">
        <v>1297</v>
      </c>
      <c r="C225" s="30" t="s">
        <v>25</v>
      </c>
      <c r="D225" s="30" t="s">
        <v>7</v>
      </c>
      <c r="E225" s="30">
        <v>0</v>
      </c>
      <c r="F225" s="30" t="s">
        <v>12</v>
      </c>
      <c r="G225" s="51" t="s">
        <v>1286</v>
      </c>
      <c r="H225" s="19" t="s">
        <v>1298</v>
      </c>
      <c r="I225" s="20"/>
    </row>
    <row r="226" spans="1:9" ht="39" x14ac:dyDescent="0.2">
      <c r="A226" s="133">
        <v>224</v>
      </c>
      <c r="B226" s="29" t="s">
        <v>1299</v>
      </c>
      <c r="C226" s="30" t="s">
        <v>28</v>
      </c>
      <c r="D226" s="30" t="s">
        <v>7</v>
      </c>
      <c r="E226" s="42">
        <v>50000</v>
      </c>
      <c r="F226" s="30" t="s">
        <v>12</v>
      </c>
      <c r="G226" s="51" t="s">
        <v>1286</v>
      </c>
      <c r="H226" s="19" t="s">
        <v>1300</v>
      </c>
      <c r="I226" s="20"/>
    </row>
    <row r="227" spans="1:9" ht="288" x14ac:dyDescent="0.2">
      <c r="A227" s="133">
        <v>225</v>
      </c>
      <c r="B227" s="29" t="s">
        <v>1301</v>
      </c>
      <c r="C227" s="30" t="s">
        <v>31</v>
      </c>
      <c r="D227" s="30" t="s">
        <v>7</v>
      </c>
      <c r="E227" s="42">
        <v>200000</v>
      </c>
      <c r="F227" s="30" t="s">
        <v>12</v>
      </c>
      <c r="G227" s="51" t="s">
        <v>1286</v>
      </c>
      <c r="H227" s="19" t="s">
        <v>1302</v>
      </c>
      <c r="I227" s="20"/>
    </row>
    <row r="228" spans="1:9" ht="91" x14ac:dyDescent="0.2">
      <c r="A228" s="133">
        <v>226</v>
      </c>
      <c r="B228" s="129" t="s">
        <v>1351</v>
      </c>
      <c r="C228" s="115" t="s">
        <v>1352</v>
      </c>
      <c r="D228" s="115" t="s">
        <v>1353</v>
      </c>
      <c r="E228" s="116">
        <v>100000</v>
      </c>
      <c r="F228" s="115" t="s">
        <v>1354</v>
      </c>
      <c r="G228" s="115" t="s">
        <v>1355</v>
      </c>
      <c r="H228" s="89" t="s">
        <v>1356</v>
      </c>
      <c r="I228" s="90" t="s">
        <v>1357</v>
      </c>
    </row>
    <row r="229" spans="1:9" ht="135" x14ac:dyDescent="0.2">
      <c r="A229" s="133">
        <v>227</v>
      </c>
      <c r="B229" s="129" t="s">
        <v>1358</v>
      </c>
      <c r="C229" s="115" t="s">
        <v>28</v>
      </c>
      <c r="D229" s="115" t="s">
        <v>1353</v>
      </c>
      <c r="E229" s="116">
        <v>50000</v>
      </c>
      <c r="F229" s="115" t="s">
        <v>18</v>
      </c>
      <c r="G229" s="115" t="s">
        <v>1355</v>
      </c>
      <c r="H229" s="91" t="s">
        <v>1359</v>
      </c>
      <c r="I229" s="92" t="s">
        <v>1360</v>
      </c>
    </row>
    <row r="230" spans="1:9" ht="135" x14ac:dyDescent="0.2">
      <c r="A230" s="133">
        <v>228</v>
      </c>
      <c r="B230" s="129" t="s">
        <v>1358</v>
      </c>
      <c r="C230" s="115" t="s">
        <v>28</v>
      </c>
      <c r="D230" s="115" t="s">
        <v>1353</v>
      </c>
      <c r="E230" s="116">
        <v>50000</v>
      </c>
      <c r="F230" s="115" t="s">
        <v>15</v>
      </c>
      <c r="G230" s="115" t="s">
        <v>1355</v>
      </c>
      <c r="H230" s="91" t="s">
        <v>1359</v>
      </c>
      <c r="I230" s="92" t="s">
        <v>1360</v>
      </c>
    </row>
    <row r="231" spans="1:9" ht="135" x14ac:dyDescent="0.2">
      <c r="A231" s="133">
        <v>229</v>
      </c>
      <c r="B231" s="129" t="s">
        <v>1358</v>
      </c>
      <c r="C231" s="115" t="s">
        <v>28</v>
      </c>
      <c r="D231" s="115" t="s">
        <v>1353</v>
      </c>
      <c r="E231" s="116">
        <v>50000</v>
      </c>
      <c r="F231" s="115" t="s">
        <v>17</v>
      </c>
      <c r="G231" s="115" t="s">
        <v>1355</v>
      </c>
      <c r="H231" s="91" t="s">
        <v>1359</v>
      </c>
      <c r="I231" s="92" t="s">
        <v>1360</v>
      </c>
    </row>
    <row r="232" spans="1:9" ht="144" x14ac:dyDescent="0.2">
      <c r="A232" s="133">
        <v>230</v>
      </c>
      <c r="B232" s="71" t="s">
        <v>1386</v>
      </c>
      <c r="C232" s="30" t="s">
        <v>29</v>
      </c>
      <c r="D232" s="30" t="s">
        <v>8</v>
      </c>
      <c r="E232" s="43">
        <v>200000</v>
      </c>
      <c r="F232" s="30" t="s">
        <v>12</v>
      </c>
      <c r="G232" s="51" t="s">
        <v>1387</v>
      </c>
      <c r="H232" s="19" t="s">
        <v>1388</v>
      </c>
      <c r="I232" s="20" t="s">
        <v>1389</v>
      </c>
    </row>
    <row r="233" spans="1:9" ht="384" x14ac:dyDescent="0.2">
      <c r="A233" s="133">
        <v>231</v>
      </c>
      <c r="B233" s="71" t="s">
        <v>1390</v>
      </c>
      <c r="C233" s="30" t="s">
        <v>28</v>
      </c>
      <c r="D233" s="30" t="s">
        <v>1391</v>
      </c>
      <c r="E233" s="43">
        <v>65000</v>
      </c>
      <c r="F233" s="30" t="s">
        <v>12</v>
      </c>
      <c r="G233" s="51" t="s">
        <v>1387</v>
      </c>
      <c r="H233" s="19" t="s">
        <v>1392</v>
      </c>
      <c r="I233" s="20"/>
    </row>
    <row r="234" spans="1:9" ht="105" x14ac:dyDescent="0.2">
      <c r="A234" s="133">
        <v>232</v>
      </c>
      <c r="B234" s="71" t="s">
        <v>1393</v>
      </c>
      <c r="C234" s="30" t="s">
        <v>25</v>
      </c>
      <c r="D234" s="30" t="s">
        <v>1391</v>
      </c>
      <c r="E234" s="43">
        <v>50000</v>
      </c>
      <c r="F234" s="30" t="s">
        <v>12</v>
      </c>
      <c r="G234" s="51" t="s">
        <v>1387</v>
      </c>
      <c r="H234" s="75" t="s">
        <v>1394</v>
      </c>
      <c r="I234" s="20"/>
    </row>
    <row r="235" spans="1:9" ht="75" x14ac:dyDescent="0.2">
      <c r="A235" s="133">
        <v>233</v>
      </c>
      <c r="B235" s="130" t="s">
        <v>1395</v>
      </c>
      <c r="C235" s="30" t="s">
        <v>28</v>
      </c>
      <c r="D235" s="30" t="s">
        <v>1391</v>
      </c>
      <c r="E235" s="43">
        <v>400000</v>
      </c>
      <c r="F235" s="30" t="s">
        <v>12</v>
      </c>
      <c r="G235" s="51" t="s">
        <v>1387</v>
      </c>
      <c r="H235" s="75" t="s">
        <v>1396</v>
      </c>
      <c r="I235" s="20"/>
    </row>
    <row r="236" spans="1:9" ht="45" x14ac:dyDescent="0.2">
      <c r="A236" s="133">
        <v>234</v>
      </c>
      <c r="B236" s="71" t="s">
        <v>1397</v>
      </c>
      <c r="C236" s="30" t="s">
        <v>31</v>
      </c>
      <c r="D236" s="30" t="s">
        <v>1391</v>
      </c>
      <c r="E236" s="43">
        <v>300000</v>
      </c>
      <c r="F236" s="30" t="s">
        <v>12</v>
      </c>
      <c r="G236" s="51" t="s">
        <v>1387</v>
      </c>
      <c r="H236" s="75" t="s">
        <v>1398</v>
      </c>
      <c r="I236" s="20" t="s">
        <v>1399</v>
      </c>
    </row>
    <row r="237" spans="1:9" ht="225" x14ac:dyDescent="0.2">
      <c r="A237" s="133">
        <v>235</v>
      </c>
      <c r="B237" s="71" t="s">
        <v>1400</v>
      </c>
      <c r="C237" s="30" t="s">
        <v>29</v>
      </c>
      <c r="D237" s="30" t="s">
        <v>8</v>
      </c>
      <c r="E237" s="43">
        <v>100000</v>
      </c>
      <c r="F237" s="30" t="s">
        <v>12</v>
      </c>
      <c r="G237" s="51" t="s">
        <v>1401</v>
      </c>
      <c r="H237" s="75" t="s">
        <v>1402</v>
      </c>
      <c r="I237" s="20" t="s">
        <v>1403</v>
      </c>
    </row>
    <row r="238" spans="1:9" ht="39" x14ac:dyDescent="0.2">
      <c r="A238" s="133">
        <v>236</v>
      </c>
      <c r="B238" s="29" t="s">
        <v>1404</v>
      </c>
      <c r="C238" s="30" t="s">
        <v>28</v>
      </c>
      <c r="D238" s="30" t="s">
        <v>1391</v>
      </c>
      <c r="E238" s="43">
        <v>480000</v>
      </c>
      <c r="F238" s="30" t="s">
        <v>12</v>
      </c>
      <c r="G238" s="51" t="s">
        <v>1387</v>
      </c>
      <c r="H238" s="44" t="s">
        <v>1405</v>
      </c>
      <c r="I238" s="20" t="s">
        <v>1406</v>
      </c>
    </row>
    <row r="239" spans="1:9" ht="39" x14ac:dyDescent="0.2">
      <c r="A239" s="133">
        <v>237</v>
      </c>
      <c r="B239" s="29" t="s">
        <v>1407</v>
      </c>
      <c r="C239" s="30" t="s">
        <v>28</v>
      </c>
      <c r="D239" s="30" t="s">
        <v>1391</v>
      </c>
      <c r="E239" s="43">
        <v>350000</v>
      </c>
      <c r="F239" s="30" t="s">
        <v>12</v>
      </c>
      <c r="G239" s="51" t="s">
        <v>1387</v>
      </c>
      <c r="H239" s="44" t="s">
        <v>1408</v>
      </c>
      <c r="I239" s="20" t="s">
        <v>1409</v>
      </c>
    </row>
    <row r="240" spans="1:9" ht="39" x14ac:dyDescent="0.2">
      <c r="A240" s="133">
        <v>238</v>
      </c>
      <c r="B240" s="29" t="s">
        <v>1410</v>
      </c>
      <c r="C240" s="30" t="s">
        <v>28</v>
      </c>
      <c r="D240" s="30" t="s">
        <v>1411</v>
      </c>
      <c r="E240" s="43">
        <v>200000</v>
      </c>
      <c r="F240" s="30" t="s">
        <v>12</v>
      </c>
      <c r="G240" s="51" t="s">
        <v>1387</v>
      </c>
      <c r="H240" s="44" t="s">
        <v>1412</v>
      </c>
      <c r="I240" s="20" t="s">
        <v>1413</v>
      </c>
    </row>
    <row r="241" spans="1:9" ht="39" x14ac:dyDescent="0.2">
      <c r="A241" s="133">
        <v>239</v>
      </c>
      <c r="B241" s="29" t="s">
        <v>1414</v>
      </c>
      <c r="C241" s="30" t="s">
        <v>31</v>
      </c>
      <c r="D241" s="30" t="s">
        <v>1391</v>
      </c>
      <c r="E241" s="43">
        <v>200000</v>
      </c>
      <c r="F241" s="30" t="s">
        <v>12</v>
      </c>
      <c r="G241" s="51" t="s">
        <v>1387</v>
      </c>
      <c r="H241" s="19" t="s">
        <v>1415</v>
      </c>
      <c r="I241" s="20" t="s">
        <v>1416</v>
      </c>
    </row>
    <row r="242" spans="1:9" ht="192" x14ac:dyDescent="0.2">
      <c r="A242" s="133">
        <v>240</v>
      </c>
      <c r="B242" s="29" t="s">
        <v>1417</v>
      </c>
      <c r="C242" s="30" t="s">
        <v>28</v>
      </c>
      <c r="D242" s="30" t="s">
        <v>1391</v>
      </c>
      <c r="E242" s="43">
        <v>120000</v>
      </c>
      <c r="F242" s="30" t="s">
        <v>12</v>
      </c>
      <c r="G242" s="51" t="s">
        <v>1387</v>
      </c>
      <c r="H242" s="44" t="s">
        <v>1418</v>
      </c>
      <c r="I242" s="20" t="s">
        <v>1419</v>
      </c>
    </row>
    <row r="243" spans="1:9" ht="368" x14ac:dyDescent="0.2">
      <c r="A243" s="133">
        <v>241</v>
      </c>
      <c r="B243" s="62" t="s">
        <v>1420</v>
      </c>
      <c r="C243" s="30" t="s">
        <v>31</v>
      </c>
      <c r="D243" s="30" t="s">
        <v>8</v>
      </c>
      <c r="E243" s="43">
        <v>140000</v>
      </c>
      <c r="F243" s="30" t="s">
        <v>12</v>
      </c>
      <c r="G243" s="51" t="s">
        <v>1387</v>
      </c>
      <c r="H243" s="19" t="s">
        <v>1421</v>
      </c>
      <c r="I243" s="20" t="s">
        <v>1130</v>
      </c>
    </row>
    <row r="244" spans="1:9" ht="360" x14ac:dyDescent="0.2">
      <c r="A244" s="133">
        <v>242</v>
      </c>
      <c r="B244" s="62" t="s">
        <v>1422</v>
      </c>
      <c r="C244" s="30" t="s">
        <v>25</v>
      </c>
      <c r="D244" s="30" t="s">
        <v>8</v>
      </c>
      <c r="E244" s="43">
        <v>50000</v>
      </c>
      <c r="F244" s="30" t="s">
        <v>12</v>
      </c>
      <c r="G244" s="51" t="s">
        <v>1387</v>
      </c>
      <c r="H244" s="17" t="s">
        <v>1423</v>
      </c>
      <c r="I244" s="20" t="s">
        <v>1406</v>
      </c>
    </row>
    <row r="245" spans="1:9" ht="392" x14ac:dyDescent="0.2">
      <c r="A245" s="133">
        <v>243</v>
      </c>
      <c r="B245" s="29" t="s">
        <v>1553</v>
      </c>
      <c r="C245" s="30" t="s">
        <v>1554</v>
      </c>
      <c r="D245" s="30" t="s">
        <v>1555</v>
      </c>
      <c r="E245" s="56">
        <f>74805.1+219096+140000+115000+39800+45000</f>
        <v>633701.1</v>
      </c>
      <c r="F245" s="94" t="s">
        <v>17</v>
      </c>
      <c r="G245" s="51" t="s">
        <v>1556</v>
      </c>
      <c r="H245" s="19" t="s">
        <v>1557</v>
      </c>
      <c r="I245" s="93" t="s">
        <v>1558</v>
      </c>
    </row>
    <row r="246" spans="1:9" ht="80" x14ac:dyDescent="0.2">
      <c r="A246" s="133">
        <v>244</v>
      </c>
      <c r="B246" s="35" t="s">
        <v>1559</v>
      </c>
      <c r="C246" s="30" t="s">
        <v>67</v>
      </c>
      <c r="D246" s="30" t="s">
        <v>1555</v>
      </c>
      <c r="E246" s="56">
        <v>22000</v>
      </c>
      <c r="F246" s="94" t="s">
        <v>17</v>
      </c>
      <c r="G246" s="51" t="s">
        <v>1556</v>
      </c>
      <c r="H246" s="19" t="s">
        <v>1560</v>
      </c>
      <c r="I246" s="20" t="s">
        <v>1561</v>
      </c>
    </row>
    <row r="247" spans="1:9" ht="176" x14ac:dyDescent="0.2">
      <c r="A247" s="133">
        <v>245</v>
      </c>
      <c r="B247" s="29" t="s">
        <v>1562</v>
      </c>
      <c r="C247" s="48" t="s">
        <v>31</v>
      </c>
      <c r="D247" s="30" t="s">
        <v>1555</v>
      </c>
      <c r="E247" s="117">
        <v>70000</v>
      </c>
      <c r="F247" s="94" t="s">
        <v>48</v>
      </c>
      <c r="G247" s="51" t="s">
        <v>1556</v>
      </c>
      <c r="H247" s="19" t="s">
        <v>1563</v>
      </c>
      <c r="I247" s="20" t="s">
        <v>1564</v>
      </c>
    </row>
    <row r="248" spans="1:9" ht="96" x14ac:dyDescent="0.2">
      <c r="A248" s="133">
        <v>246</v>
      </c>
      <c r="B248" s="29" t="s">
        <v>1565</v>
      </c>
      <c r="C248" s="48" t="s">
        <v>28</v>
      </c>
      <c r="D248" s="30" t="s">
        <v>1555</v>
      </c>
      <c r="E248" s="117">
        <f>12000</f>
        <v>12000</v>
      </c>
      <c r="F248" s="94" t="s">
        <v>48</v>
      </c>
      <c r="G248" s="51" t="s">
        <v>1556</v>
      </c>
      <c r="H248" s="19" t="s">
        <v>1566</v>
      </c>
      <c r="I248" s="20"/>
    </row>
    <row r="249" spans="1:9" ht="64" x14ac:dyDescent="0.2">
      <c r="A249" s="133">
        <v>247</v>
      </c>
      <c r="B249" s="29" t="s">
        <v>1567</v>
      </c>
      <c r="C249" s="48" t="s">
        <v>28</v>
      </c>
      <c r="D249" s="30" t="s">
        <v>1555</v>
      </c>
      <c r="E249" s="117">
        <v>37789</v>
      </c>
      <c r="F249" s="94" t="s">
        <v>17</v>
      </c>
      <c r="G249" s="51" t="s">
        <v>1556</v>
      </c>
      <c r="H249" s="19" t="s">
        <v>1568</v>
      </c>
      <c r="I249" s="20"/>
    </row>
    <row r="250" spans="1:9" ht="64" x14ac:dyDescent="0.2">
      <c r="A250" s="133">
        <v>248</v>
      </c>
      <c r="B250" s="50" t="s">
        <v>1569</v>
      </c>
      <c r="C250" s="48" t="s">
        <v>28</v>
      </c>
      <c r="D250" s="30" t="s">
        <v>1555</v>
      </c>
      <c r="E250" s="117">
        <f>10000*20+60000</f>
        <v>260000</v>
      </c>
      <c r="F250" s="94" t="s">
        <v>17</v>
      </c>
      <c r="G250" s="51" t="s">
        <v>1556</v>
      </c>
      <c r="H250" s="19" t="s">
        <v>1570</v>
      </c>
      <c r="I250" s="20"/>
    </row>
    <row r="251" spans="1:9" ht="80" x14ac:dyDescent="0.2">
      <c r="A251" s="133">
        <v>249</v>
      </c>
      <c r="B251" s="29" t="s">
        <v>1571</v>
      </c>
      <c r="C251" s="48" t="s">
        <v>28</v>
      </c>
      <c r="D251" s="30" t="s">
        <v>1555</v>
      </c>
      <c r="E251" s="117">
        <v>700000</v>
      </c>
      <c r="F251" s="94" t="s">
        <v>17</v>
      </c>
      <c r="G251" s="51" t="s">
        <v>1556</v>
      </c>
      <c r="H251" s="19" t="s">
        <v>1572</v>
      </c>
      <c r="I251" s="20"/>
    </row>
    <row r="252" spans="1:9" ht="65" x14ac:dyDescent="0.2">
      <c r="A252" s="133">
        <v>250</v>
      </c>
      <c r="B252" s="29" t="s">
        <v>1573</v>
      </c>
      <c r="C252" s="48" t="s">
        <v>28</v>
      </c>
      <c r="D252" s="30" t="s">
        <v>1555</v>
      </c>
      <c r="E252" s="117">
        <v>150000</v>
      </c>
      <c r="F252" s="94" t="s">
        <v>17</v>
      </c>
      <c r="G252" s="51" t="s">
        <v>1556</v>
      </c>
      <c r="H252" s="19" t="s">
        <v>1574</v>
      </c>
      <c r="I252" s="20"/>
    </row>
    <row r="253" spans="1:9" ht="64" x14ac:dyDescent="0.2">
      <c r="A253" s="133">
        <v>251</v>
      </c>
      <c r="B253" s="29" t="s">
        <v>1575</v>
      </c>
      <c r="C253" s="48" t="s">
        <v>28</v>
      </c>
      <c r="D253" s="30" t="s">
        <v>1555</v>
      </c>
      <c r="E253" s="117">
        <v>100000</v>
      </c>
      <c r="F253" s="94" t="s">
        <v>17</v>
      </c>
      <c r="G253" s="51" t="s">
        <v>1556</v>
      </c>
      <c r="H253" s="19" t="s">
        <v>1576</v>
      </c>
      <c r="I253" s="20"/>
    </row>
    <row r="254" spans="1:9" ht="96" x14ac:dyDescent="0.2">
      <c r="A254" s="133">
        <v>252</v>
      </c>
      <c r="B254" s="29" t="s">
        <v>1577</v>
      </c>
      <c r="C254" s="48" t="s">
        <v>28</v>
      </c>
      <c r="D254" s="30" t="s">
        <v>1555</v>
      </c>
      <c r="E254" s="117">
        <v>50000</v>
      </c>
      <c r="F254" s="94" t="s">
        <v>17</v>
      </c>
      <c r="G254" s="51" t="s">
        <v>1556</v>
      </c>
      <c r="H254" s="19" t="s">
        <v>1578</v>
      </c>
      <c r="I254" s="20"/>
    </row>
    <row r="255" spans="1:9" ht="112" x14ac:dyDescent="0.2">
      <c r="A255" s="133">
        <v>253</v>
      </c>
      <c r="B255" s="29" t="s">
        <v>1579</v>
      </c>
      <c r="C255" s="48" t="s">
        <v>28</v>
      </c>
      <c r="D255" s="30" t="s">
        <v>1555</v>
      </c>
      <c r="E255" s="117">
        <v>100000</v>
      </c>
      <c r="F255" s="94" t="s">
        <v>17</v>
      </c>
      <c r="G255" s="51" t="s">
        <v>1556</v>
      </c>
      <c r="H255" s="19" t="s">
        <v>1580</v>
      </c>
      <c r="I255" s="20"/>
    </row>
    <row r="256" spans="1:9" ht="128" x14ac:dyDescent="0.2">
      <c r="A256" s="133">
        <v>254</v>
      </c>
      <c r="B256" s="29" t="s">
        <v>1581</v>
      </c>
      <c r="C256" s="48" t="s">
        <v>28</v>
      </c>
      <c r="D256" s="30" t="s">
        <v>1555</v>
      </c>
      <c r="E256" s="117">
        <v>80000</v>
      </c>
      <c r="F256" s="94" t="s">
        <v>17</v>
      </c>
      <c r="G256" s="51" t="s">
        <v>1556</v>
      </c>
      <c r="H256" s="19" t="s">
        <v>1582</v>
      </c>
      <c r="I256" s="20"/>
    </row>
    <row r="257" spans="1:10" ht="48" x14ac:dyDescent="0.2">
      <c r="A257" s="133">
        <v>255</v>
      </c>
      <c r="B257" s="29" t="s">
        <v>1583</v>
      </c>
      <c r="C257" s="30" t="s">
        <v>25</v>
      </c>
      <c r="D257" s="30" t="s">
        <v>1584</v>
      </c>
      <c r="E257" s="117">
        <v>60000</v>
      </c>
      <c r="F257" s="30" t="s">
        <v>17</v>
      </c>
      <c r="G257" s="51" t="s">
        <v>1556</v>
      </c>
      <c r="H257" s="19" t="s">
        <v>1585</v>
      </c>
      <c r="I257" s="20"/>
    </row>
    <row r="258" spans="1:10" ht="32" x14ac:dyDescent="0.2">
      <c r="A258" s="133">
        <v>256</v>
      </c>
      <c r="B258" s="29" t="s">
        <v>1586</v>
      </c>
      <c r="C258" s="30" t="s">
        <v>30</v>
      </c>
      <c r="D258" s="30" t="s">
        <v>1584</v>
      </c>
      <c r="E258" s="117">
        <v>700000</v>
      </c>
      <c r="F258" s="30" t="s">
        <v>17</v>
      </c>
      <c r="G258" s="51" t="s">
        <v>1556</v>
      </c>
      <c r="H258" s="19" t="s">
        <v>1587</v>
      </c>
      <c r="I258" s="20"/>
    </row>
    <row r="259" spans="1:10" ht="48" x14ac:dyDescent="0.2">
      <c r="A259" s="133">
        <v>257</v>
      </c>
      <c r="B259" s="29" t="s">
        <v>1588</v>
      </c>
      <c r="C259" s="30" t="s">
        <v>1589</v>
      </c>
      <c r="D259" s="30" t="s">
        <v>1584</v>
      </c>
      <c r="E259" s="117">
        <v>80000</v>
      </c>
      <c r="F259" s="30" t="s">
        <v>17</v>
      </c>
      <c r="G259" s="51" t="s">
        <v>1556</v>
      </c>
      <c r="H259" s="19" t="s">
        <v>1590</v>
      </c>
      <c r="I259" s="20"/>
    </row>
    <row r="260" spans="1:10" ht="96" x14ac:dyDescent="0.2">
      <c r="A260" s="133">
        <v>258</v>
      </c>
      <c r="B260" s="29" t="s">
        <v>1591</v>
      </c>
      <c r="C260" s="30" t="s">
        <v>25</v>
      </c>
      <c r="D260" s="30" t="s">
        <v>1584</v>
      </c>
      <c r="E260" s="117">
        <v>200000</v>
      </c>
      <c r="F260" s="30" t="s">
        <v>17</v>
      </c>
      <c r="G260" s="51" t="s">
        <v>1556</v>
      </c>
      <c r="H260" s="19" t="s">
        <v>1592</v>
      </c>
      <c r="I260" s="20"/>
    </row>
    <row r="261" spans="1:10" ht="26" x14ac:dyDescent="0.2">
      <c r="A261" s="133">
        <v>259</v>
      </c>
      <c r="B261" s="29" t="s">
        <v>1593</v>
      </c>
      <c r="C261" s="30" t="s">
        <v>30</v>
      </c>
      <c r="D261" s="30" t="s">
        <v>1555</v>
      </c>
      <c r="E261" s="117">
        <v>100000</v>
      </c>
      <c r="F261" s="30" t="s">
        <v>17</v>
      </c>
      <c r="G261" s="51" t="s">
        <v>1556</v>
      </c>
      <c r="H261" s="19" t="s">
        <v>1594</v>
      </c>
      <c r="I261" s="20"/>
    </row>
    <row r="262" spans="1:10" ht="144" x14ac:dyDescent="0.2">
      <c r="A262" s="133">
        <v>260</v>
      </c>
      <c r="B262" s="29" t="s">
        <v>1595</v>
      </c>
      <c r="C262" s="30" t="s">
        <v>65</v>
      </c>
      <c r="D262" s="30" t="s">
        <v>1555</v>
      </c>
      <c r="E262" s="117">
        <v>24000</v>
      </c>
      <c r="F262" s="30" t="s">
        <v>17</v>
      </c>
      <c r="G262" s="51" t="s">
        <v>1556</v>
      </c>
      <c r="H262" s="19" t="s">
        <v>1596</v>
      </c>
      <c r="I262" s="20"/>
    </row>
    <row r="263" spans="1:10" ht="96" x14ac:dyDescent="0.2">
      <c r="A263" s="133">
        <v>261</v>
      </c>
      <c r="B263" s="29" t="s">
        <v>1597</v>
      </c>
      <c r="C263" s="48" t="s">
        <v>28</v>
      </c>
      <c r="D263" s="30" t="s">
        <v>1555</v>
      </c>
      <c r="E263" s="117">
        <v>42000</v>
      </c>
      <c r="F263" s="30" t="s">
        <v>17</v>
      </c>
      <c r="G263" s="51" t="s">
        <v>1556</v>
      </c>
      <c r="H263" s="19" t="s">
        <v>1598</v>
      </c>
      <c r="I263" s="20" t="s">
        <v>1599</v>
      </c>
    </row>
    <row r="264" spans="1:10" ht="112" x14ac:dyDescent="0.2">
      <c r="A264" s="133">
        <v>262</v>
      </c>
      <c r="B264" s="29" t="s">
        <v>1600</v>
      </c>
      <c r="C264" s="30" t="s">
        <v>65</v>
      </c>
      <c r="D264" s="30" t="s">
        <v>1555</v>
      </c>
      <c r="E264" s="117">
        <v>200000</v>
      </c>
      <c r="F264" s="30" t="s">
        <v>17</v>
      </c>
      <c r="G264" s="51" t="s">
        <v>1556</v>
      </c>
      <c r="H264" s="19" t="s">
        <v>1601</v>
      </c>
      <c r="I264" s="20"/>
    </row>
    <row r="265" spans="1:10" ht="65" x14ac:dyDescent="0.2">
      <c r="A265" s="133">
        <v>263</v>
      </c>
      <c r="B265" s="29" t="s">
        <v>1602</v>
      </c>
      <c r="C265" s="48" t="s">
        <v>28</v>
      </c>
      <c r="D265" s="30" t="s">
        <v>1555</v>
      </c>
      <c r="E265" s="117">
        <f>(25000+35000)*1.2</f>
        <v>72000</v>
      </c>
      <c r="F265" s="30" t="s">
        <v>17</v>
      </c>
      <c r="G265" s="51" t="s">
        <v>1556</v>
      </c>
      <c r="H265" s="18" t="s">
        <v>1603</v>
      </c>
      <c r="I265" s="20"/>
    </row>
    <row r="266" spans="1:10" ht="32" x14ac:dyDescent="0.2">
      <c r="A266" s="133">
        <v>264</v>
      </c>
      <c r="B266" s="131" t="s">
        <v>1696</v>
      </c>
      <c r="C266" s="118" t="s">
        <v>31</v>
      </c>
      <c r="D266" s="118" t="s">
        <v>7</v>
      </c>
      <c r="E266" s="119">
        <v>30000</v>
      </c>
      <c r="F266" s="118" t="s">
        <v>13</v>
      </c>
      <c r="G266" s="120" t="s">
        <v>1697</v>
      </c>
      <c r="H266" s="83" t="s">
        <v>1698</v>
      </c>
      <c r="I266" s="88" t="s">
        <v>1699</v>
      </c>
      <c r="J266" s="39"/>
    </row>
    <row r="267" spans="1:10" ht="80" x14ac:dyDescent="0.2">
      <c r="A267" s="133">
        <v>265</v>
      </c>
      <c r="B267" s="131" t="s">
        <v>1700</v>
      </c>
      <c r="C267" s="118" t="s">
        <v>31</v>
      </c>
      <c r="D267" s="118" t="s">
        <v>8</v>
      </c>
      <c r="E267" s="119">
        <v>50000</v>
      </c>
      <c r="F267" s="118" t="s">
        <v>13</v>
      </c>
      <c r="G267" s="120" t="s">
        <v>1697</v>
      </c>
      <c r="H267" s="83" t="s">
        <v>1701</v>
      </c>
      <c r="I267" s="88" t="s">
        <v>1699</v>
      </c>
      <c r="J267" s="39"/>
    </row>
    <row r="268" spans="1:10" ht="80" x14ac:dyDescent="0.2">
      <c r="A268" s="133">
        <v>266</v>
      </c>
      <c r="B268" s="131" t="s">
        <v>1702</v>
      </c>
      <c r="C268" s="118" t="s">
        <v>31</v>
      </c>
      <c r="D268" s="118" t="s">
        <v>8</v>
      </c>
      <c r="E268" s="119">
        <v>30000</v>
      </c>
      <c r="F268" s="118" t="s">
        <v>13</v>
      </c>
      <c r="G268" s="120" t="s">
        <v>1697</v>
      </c>
      <c r="H268" s="83" t="s">
        <v>1703</v>
      </c>
      <c r="I268" s="88" t="s">
        <v>1699</v>
      </c>
      <c r="J268" s="39"/>
    </row>
    <row r="269" spans="1:10" ht="64" x14ac:dyDescent="0.2">
      <c r="A269" s="133">
        <v>267</v>
      </c>
      <c r="B269" s="131" t="s">
        <v>1704</v>
      </c>
      <c r="C269" s="118" t="s">
        <v>31</v>
      </c>
      <c r="D269" s="118" t="s">
        <v>8</v>
      </c>
      <c r="E269" s="119">
        <v>30000</v>
      </c>
      <c r="F269" s="118" t="s">
        <v>13</v>
      </c>
      <c r="G269" s="120" t="s">
        <v>1697</v>
      </c>
      <c r="H269" s="83" t="s">
        <v>1705</v>
      </c>
      <c r="I269" s="88" t="s">
        <v>1699</v>
      </c>
      <c r="J269" s="39"/>
    </row>
    <row r="270" spans="1:10" ht="64" x14ac:dyDescent="0.2">
      <c r="A270" s="133">
        <v>268</v>
      </c>
      <c r="B270" s="131" t="s">
        <v>1706</v>
      </c>
      <c r="C270" s="118" t="s">
        <v>31</v>
      </c>
      <c r="D270" s="118" t="s">
        <v>8</v>
      </c>
      <c r="E270" s="119">
        <v>30000</v>
      </c>
      <c r="F270" s="118" t="s">
        <v>13</v>
      </c>
      <c r="G270" s="120" t="s">
        <v>1697</v>
      </c>
      <c r="H270" s="83" t="s">
        <v>1707</v>
      </c>
      <c r="I270" s="88" t="s">
        <v>1708</v>
      </c>
      <c r="J270" s="40"/>
    </row>
    <row r="271" spans="1:10" ht="48" x14ac:dyDescent="0.2">
      <c r="A271" s="133">
        <v>269</v>
      </c>
      <c r="B271" s="57" t="s">
        <v>1709</v>
      </c>
      <c r="C271" s="118" t="s">
        <v>31</v>
      </c>
      <c r="D271" s="118" t="s">
        <v>8</v>
      </c>
      <c r="E271" s="119">
        <v>50000</v>
      </c>
      <c r="F271" s="118" t="s">
        <v>13</v>
      </c>
      <c r="G271" s="120" t="s">
        <v>1697</v>
      </c>
      <c r="H271" s="83" t="s">
        <v>1710</v>
      </c>
      <c r="I271" s="88" t="s">
        <v>1711</v>
      </c>
      <c r="J271" s="39"/>
    </row>
    <row r="272" spans="1:10" ht="48" x14ac:dyDescent="0.2">
      <c r="A272" s="133">
        <v>270</v>
      </c>
      <c r="B272" s="57" t="s">
        <v>1712</v>
      </c>
      <c r="C272" s="118" t="s">
        <v>31</v>
      </c>
      <c r="D272" s="118" t="s">
        <v>8</v>
      </c>
      <c r="E272" s="119">
        <v>30000</v>
      </c>
      <c r="F272" s="118" t="s">
        <v>13</v>
      </c>
      <c r="G272" s="120" t="s">
        <v>1697</v>
      </c>
      <c r="H272" s="83" t="s">
        <v>1713</v>
      </c>
      <c r="I272" s="88" t="s">
        <v>1708</v>
      </c>
      <c r="J272" s="39"/>
    </row>
    <row r="273" spans="1:10" ht="96" x14ac:dyDescent="0.2">
      <c r="A273" s="133">
        <v>271</v>
      </c>
      <c r="B273" s="131" t="s">
        <v>1714</v>
      </c>
      <c r="C273" s="118" t="s">
        <v>28</v>
      </c>
      <c r="D273" s="118" t="s">
        <v>7</v>
      </c>
      <c r="E273" s="119">
        <v>1000000</v>
      </c>
      <c r="F273" s="118" t="s">
        <v>13</v>
      </c>
      <c r="G273" s="120" t="s">
        <v>1697</v>
      </c>
      <c r="H273" s="83" t="s">
        <v>1715</v>
      </c>
      <c r="I273" s="88"/>
      <c r="J273" s="39"/>
    </row>
    <row r="274" spans="1:10" ht="64" x14ac:dyDescent="0.2">
      <c r="A274" s="133">
        <v>272</v>
      </c>
      <c r="B274" s="57" t="s">
        <v>1716</v>
      </c>
      <c r="C274" s="118" t="s">
        <v>31</v>
      </c>
      <c r="D274" s="118" t="s">
        <v>8</v>
      </c>
      <c r="E274" s="119">
        <v>50000</v>
      </c>
      <c r="F274" s="118" t="s">
        <v>13</v>
      </c>
      <c r="G274" s="120" t="s">
        <v>1697</v>
      </c>
      <c r="H274" s="83" t="s">
        <v>1717</v>
      </c>
      <c r="I274" s="88" t="s">
        <v>1708</v>
      </c>
      <c r="J274" s="39"/>
    </row>
    <row r="275" spans="1:10" ht="80" x14ac:dyDescent="0.2">
      <c r="A275" s="133">
        <v>273</v>
      </c>
      <c r="B275" s="131" t="s">
        <v>1718</v>
      </c>
      <c r="C275" s="118" t="s">
        <v>31</v>
      </c>
      <c r="D275" s="118" t="s">
        <v>7</v>
      </c>
      <c r="E275" s="119">
        <v>70000</v>
      </c>
      <c r="F275" s="118" t="s">
        <v>13</v>
      </c>
      <c r="G275" s="120" t="s">
        <v>1697</v>
      </c>
      <c r="H275" s="83" t="s">
        <v>1719</v>
      </c>
      <c r="I275" s="88" t="s">
        <v>1711</v>
      </c>
      <c r="J275" s="39"/>
    </row>
    <row r="276" spans="1:10" ht="104" x14ac:dyDescent="0.2">
      <c r="A276" s="133">
        <v>274</v>
      </c>
      <c r="B276" s="29" t="s">
        <v>1752</v>
      </c>
      <c r="C276" s="30" t="s">
        <v>28</v>
      </c>
      <c r="D276" s="30" t="s">
        <v>7</v>
      </c>
      <c r="E276" s="43">
        <v>200000</v>
      </c>
      <c r="F276" s="30" t="s">
        <v>13</v>
      </c>
      <c r="G276" s="51" t="s">
        <v>1753</v>
      </c>
      <c r="H276" s="18" t="s">
        <v>1754</v>
      </c>
      <c r="I276" s="72" t="s">
        <v>1755</v>
      </c>
    </row>
    <row r="277" spans="1:10" ht="117" x14ac:dyDescent="0.2">
      <c r="A277" s="133">
        <v>275</v>
      </c>
      <c r="B277" s="29" t="s">
        <v>1756</v>
      </c>
      <c r="C277" s="30" t="s">
        <v>28</v>
      </c>
      <c r="D277" s="30" t="s">
        <v>7</v>
      </c>
      <c r="E277" s="43">
        <v>200000</v>
      </c>
      <c r="F277" s="30" t="s">
        <v>16</v>
      </c>
      <c r="G277" s="51" t="s">
        <v>1753</v>
      </c>
      <c r="H277" s="18" t="s">
        <v>1757</v>
      </c>
      <c r="I277" s="72" t="s">
        <v>1758</v>
      </c>
    </row>
    <row r="278" spans="1:10" ht="104" x14ac:dyDescent="0.2">
      <c r="A278" s="133">
        <v>276</v>
      </c>
      <c r="B278" s="29" t="s">
        <v>1759</v>
      </c>
      <c r="C278" s="30" t="s">
        <v>28</v>
      </c>
      <c r="D278" s="30" t="s">
        <v>7</v>
      </c>
      <c r="E278" s="43">
        <v>412200</v>
      </c>
      <c r="F278" s="30" t="s">
        <v>13</v>
      </c>
      <c r="G278" s="51" t="s">
        <v>1753</v>
      </c>
      <c r="H278" s="18" t="s">
        <v>1760</v>
      </c>
      <c r="I278" s="72" t="s">
        <v>1761</v>
      </c>
    </row>
    <row r="279" spans="1:10" ht="91" x14ac:dyDescent="0.2">
      <c r="A279" s="133">
        <v>277</v>
      </c>
      <c r="B279" s="29" t="s">
        <v>1759</v>
      </c>
      <c r="C279" s="30" t="s">
        <v>28</v>
      </c>
      <c r="D279" s="30" t="s">
        <v>7</v>
      </c>
      <c r="E279" s="43">
        <v>229000</v>
      </c>
      <c r="F279" s="30" t="s">
        <v>16</v>
      </c>
      <c r="G279" s="51" t="s">
        <v>1753</v>
      </c>
      <c r="H279" s="18" t="s">
        <v>1762</v>
      </c>
      <c r="I279" s="72" t="s">
        <v>1763</v>
      </c>
    </row>
    <row r="280" spans="1:10" ht="78" x14ac:dyDescent="0.2">
      <c r="A280" s="133">
        <v>278</v>
      </c>
      <c r="B280" s="29" t="s">
        <v>1764</v>
      </c>
      <c r="C280" s="30" t="s">
        <v>28</v>
      </c>
      <c r="D280" s="30" t="s">
        <v>7</v>
      </c>
      <c r="E280" s="43">
        <v>15625</v>
      </c>
      <c r="F280" s="30" t="s">
        <v>13</v>
      </c>
      <c r="G280" s="51" t="s">
        <v>1753</v>
      </c>
      <c r="H280" s="18" t="s">
        <v>1765</v>
      </c>
      <c r="I280" s="72" t="s">
        <v>1766</v>
      </c>
    </row>
    <row r="281" spans="1:10" ht="65" x14ac:dyDescent="0.2">
      <c r="A281" s="133">
        <v>279</v>
      </c>
      <c r="B281" s="29" t="s">
        <v>1767</v>
      </c>
      <c r="C281" s="30" t="s">
        <v>28</v>
      </c>
      <c r="D281" s="30" t="s">
        <v>7</v>
      </c>
      <c r="E281" s="43">
        <v>9375</v>
      </c>
      <c r="F281" s="30" t="s">
        <v>16</v>
      </c>
      <c r="G281" s="51" t="s">
        <v>1753</v>
      </c>
      <c r="H281" s="18" t="s">
        <v>1768</v>
      </c>
      <c r="I281" s="72" t="s">
        <v>1766</v>
      </c>
    </row>
    <row r="282" spans="1:10" ht="91" x14ac:dyDescent="0.2">
      <c r="A282" s="133">
        <v>280</v>
      </c>
      <c r="B282" s="29" t="s">
        <v>1769</v>
      </c>
      <c r="C282" s="30" t="s">
        <v>28</v>
      </c>
      <c r="D282" s="30" t="s">
        <v>7</v>
      </c>
      <c r="E282" s="43">
        <v>150000</v>
      </c>
      <c r="F282" s="30" t="s">
        <v>16</v>
      </c>
      <c r="G282" s="30" t="s">
        <v>1753</v>
      </c>
      <c r="H282" s="44" t="s">
        <v>1770</v>
      </c>
      <c r="I282" s="72" t="s">
        <v>1758</v>
      </c>
    </row>
    <row r="283" spans="1:10" ht="117" x14ac:dyDescent="0.2">
      <c r="A283" s="133">
        <v>281</v>
      </c>
      <c r="B283" s="29" t="s">
        <v>1771</v>
      </c>
      <c r="C283" s="30" t="s">
        <v>28</v>
      </c>
      <c r="D283" s="30" t="s">
        <v>7</v>
      </c>
      <c r="E283" s="43">
        <v>300000</v>
      </c>
      <c r="F283" s="30" t="s">
        <v>13</v>
      </c>
      <c r="G283" s="30" t="s">
        <v>1753</v>
      </c>
      <c r="H283" s="44" t="s">
        <v>1772</v>
      </c>
      <c r="I283" s="72"/>
    </row>
    <row r="284" spans="1:10" ht="52" x14ac:dyDescent="0.2">
      <c r="A284" s="133">
        <v>282</v>
      </c>
      <c r="B284" s="29" t="s">
        <v>1773</v>
      </c>
      <c r="C284" s="30" t="s">
        <v>28</v>
      </c>
      <c r="D284" s="30" t="s">
        <v>7</v>
      </c>
      <c r="E284" s="43">
        <v>200000</v>
      </c>
      <c r="F284" s="30" t="s">
        <v>16</v>
      </c>
      <c r="G284" s="30" t="s">
        <v>1753</v>
      </c>
      <c r="H284" s="18" t="s">
        <v>1774</v>
      </c>
      <c r="I284" s="72"/>
    </row>
    <row r="285" spans="1:10" ht="117" x14ac:dyDescent="0.2">
      <c r="A285" s="133">
        <v>283</v>
      </c>
      <c r="B285" s="65" t="s">
        <v>1811</v>
      </c>
      <c r="C285" s="30" t="s">
        <v>30</v>
      </c>
      <c r="D285" s="30" t="s">
        <v>8</v>
      </c>
      <c r="E285" s="52">
        <v>350000</v>
      </c>
      <c r="F285" s="30" t="s">
        <v>15</v>
      </c>
      <c r="G285" s="30" t="s">
        <v>1812</v>
      </c>
      <c r="H285" s="44" t="s">
        <v>1813</v>
      </c>
      <c r="I285" s="20"/>
    </row>
    <row r="286" spans="1:10" ht="182" x14ac:dyDescent="0.2">
      <c r="A286" s="133">
        <v>284</v>
      </c>
      <c r="B286" s="65" t="s">
        <v>1814</v>
      </c>
      <c r="C286" s="30" t="s">
        <v>28</v>
      </c>
      <c r="D286" s="30" t="s">
        <v>8</v>
      </c>
      <c r="E286" s="52">
        <v>180000</v>
      </c>
      <c r="F286" s="30" t="s">
        <v>15</v>
      </c>
      <c r="G286" s="30" t="s">
        <v>1812</v>
      </c>
      <c r="H286" s="44" t="s">
        <v>1815</v>
      </c>
      <c r="I286" s="20"/>
    </row>
    <row r="287" spans="1:10" ht="78" x14ac:dyDescent="0.2">
      <c r="A287" s="133">
        <v>285</v>
      </c>
      <c r="B287" s="29" t="s">
        <v>1816</v>
      </c>
      <c r="C287" s="30" t="s">
        <v>29</v>
      </c>
      <c r="D287" s="30"/>
      <c r="E287" s="52">
        <v>90000</v>
      </c>
      <c r="F287" s="30" t="s">
        <v>15</v>
      </c>
      <c r="G287" s="51" t="s">
        <v>1817</v>
      </c>
      <c r="H287" s="44" t="s">
        <v>1818</v>
      </c>
      <c r="I287" s="20"/>
    </row>
    <row r="288" spans="1:10" ht="104" x14ac:dyDescent="0.2">
      <c r="A288" s="133">
        <v>286</v>
      </c>
      <c r="B288" s="65" t="s">
        <v>1819</v>
      </c>
      <c r="C288" s="30" t="s">
        <v>31</v>
      </c>
      <c r="D288" s="30"/>
      <c r="E288" s="52">
        <v>35000</v>
      </c>
      <c r="F288" s="30" t="s">
        <v>15</v>
      </c>
      <c r="G288" s="51" t="s">
        <v>1812</v>
      </c>
      <c r="H288" s="19" t="s">
        <v>1820</v>
      </c>
      <c r="I288" s="20"/>
    </row>
    <row r="289" spans="1:9" ht="169" x14ac:dyDescent="0.2">
      <c r="A289" s="133">
        <v>287</v>
      </c>
      <c r="B289" s="29" t="s">
        <v>1821</v>
      </c>
      <c r="C289" s="30" t="s">
        <v>31</v>
      </c>
      <c r="D289" s="30"/>
      <c r="E289" s="52">
        <v>70000</v>
      </c>
      <c r="F289" s="30" t="s">
        <v>15</v>
      </c>
      <c r="G289" s="30" t="s">
        <v>1812</v>
      </c>
      <c r="H289" s="44" t="s">
        <v>1822</v>
      </c>
      <c r="I289" s="20"/>
    </row>
    <row r="290" spans="1:9" ht="39" x14ac:dyDescent="0.2">
      <c r="A290" s="133">
        <v>288</v>
      </c>
      <c r="B290" s="65" t="s">
        <v>1823</v>
      </c>
      <c r="C290" s="30" t="s">
        <v>25</v>
      </c>
      <c r="D290" s="30"/>
      <c r="E290" s="52">
        <v>100000</v>
      </c>
      <c r="F290" s="30" t="s">
        <v>15</v>
      </c>
      <c r="G290" s="30" t="s">
        <v>1812</v>
      </c>
      <c r="H290" s="44" t="s">
        <v>1824</v>
      </c>
      <c r="I290" s="20"/>
    </row>
    <row r="291" spans="1:9" ht="39" x14ac:dyDescent="0.2">
      <c r="A291" s="133">
        <v>289</v>
      </c>
      <c r="B291" s="65" t="s">
        <v>1825</v>
      </c>
      <c r="C291" s="30" t="s">
        <v>25</v>
      </c>
      <c r="D291" s="30"/>
      <c r="E291" s="52"/>
      <c r="F291" s="30"/>
      <c r="G291" s="30" t="s">
        <v>1812</v>
      </c>
      <c r="H291" s="44" t="s">
        <v>1826</v>
      </c>
      <c r="I291" s="20"/>
    </row>
    <row r="292" spans="1:9" ht="52" x14ac:dyDescent="0.2">
      <c r="A292" s="133">
        <v>290</v>
      </c>
      <c r="B292" s="65" t="s">
        <v>1827</v>
      </c>
      <c r="C292" s="30" t="s">
        <v>25</v>
      </c>
      <c r="D292" s="30"/>
      <c r="E292" s="52"/>
      <c r="F292" s="30" t="s">
        <v>15</v>
      </c>
      <c r="G292" s="30" t="s">
        <v>1812</v>
      </c>
      <c r="H292" s="44" t="s">
        <v>1828</v>
      </c>
      <c r="I292" s="20"/>
    </row>
    <row r="293" spans="1:9" ht="26" x14ac:dyDescent="0.2">
      <c r="A293" s="133">
        <v>291</v>
      </c>
      <c r="B293" s="65" t="s">
        <v>1829</v>
      </c>
      <c r="C293" s="30" t="s">
        <v>25</v>
      </c>
      <c r="D293" s="30"/>
      <c r="E293" s="52"/>
      <c r="F293" s="30" t="s">
        <v>15</v>
      </c>
      <c r="G293" s="30" t="s">
        <v>1812</v>
      </c>
      <c r="H293" s="44" t="s">
        <v>1830</v>
      </c>
      <c r="I293" s="20"/>
    </row>
    <row r="294" spans="1:9" ht="195" x14ac:dyDescent="0.2">
      <c r="A294" s="133">
        <v>292</v>
      </c>
      <c r="B294" s="65" t="s">
        <v>1831</v>
      </c>
      <c r="C294" s="30" t="s">
        <v>25</v>
      </c>
      <c r="D294" s="30"/>
      <c r="E294" s="52">
        <v>761000</v>
      </c>
      <c r="F294" s="30" t="s">
        <v>15</v>
      </c>
      <c r="G294" s="30" t="s">
        <v>1812</v>
      </c>
      <c r="H294" s="44" t="s">
        <v>1832</v>
      </c>
      <c r="I294" s="20"/>
    </row>
    <row r="295" spans="1:9" ht="39" x14ac:dyDescent="0.2">
      <c r="A295" s="133">
        <v>293</v>
      </c>
      <c r="B295" s="65" t="s">
        <v>1833</v>
      </c>
      <c r="C295" s="30" t="s">
        <v>28</v>
      </c>
      <c r="D295" s="30"/>
      <c r="E295" s="52">
        <v>300000</v>
      </c>
      <c r="F295" s="30" t="s">
        <v>15</v>
      </c>
      <c r="G295" s="30" t="s">
        <v>1812</v>
      </c>
      <c r="H295" s="44" t="s">
        <v>1834</v>
      </c>
      <c r="I295" s="20"/>
    </row>
    <row r="296" spans="1:9" ht="91" x14ac:dyDescent="0.2">
      <c r="A296" s="133">
        <v>294</v>
      </c>
      <c r="B296" s="29" t="s">
        <v>1854</v>
      </c>
      <c r="C296" s="30" t="s">
        <v>29</v>
      </c>
      <c r="D296" s="30" t="s">
        <v>8</v>
      </c>
      <c r="E296" s="43" t="s">
        <v>1855</v>
      </c>
      <c r="F296" s="30" t="s">
        <v>14</v>
      </c>
      <c r="G296" s="51" t="s">
        <v>1856</v>
      </c>
      <c r="H296" s="44" t="s">
        <v>1857</v>
      </c>
      <c r="I296" s="66" t="s">
        <v>1858</v>
      </c>
    </row>
    <row r="297" spans="1:9" ht="65" x14ac:dyDescent="0.2">
      <c r="A297" s="133">
        <v>295</v>
      </c>
      <c r="B297" s="29" t="s">
        <v>1859</v>
      </c>
      <c r="C297" s="30" t="s">
        <v>31</v>
      </c>
      <c r="D297" s="30" t="s">
        <v>7</v>
      </c>
      <c r="E297" s="43">
        <v>20000</v>
      </c>
      <c r="F297" s="30" t="s">
        <v>14</v>
      </c>
      <c r="G297" s="51" t="s">
        <v>1856</v>
      </c>
      <c r="H297" s="44" t="s">
        <v>1860</v>
      </c>
      <c r="I297" s="66" t="s">
        <v>1861</v>
      </c>
    </row>
    <row r="298" spans="1:9" ht="39" x14ac:dyDescent="0.2">
      <c r="A298" s="133">
        <v>296</v>
      </c>
      <c r="B298" s="29" t="s">
        <v>1862</v>
      </c>
      <c r="C298" s="30" t="s">
        <v>31</v>
      </c>
      <c r="D298" s="30" t="s">
        <v>7</v>
      </c>
      <c r="E298" s="43">
        <v>8200</v>
      </c>
      <c r="F298" s="30" t="s">
        <v>14</v>
      </c>
      <c r="G298" s="51" t="s">
        <v>1856</v>
      </c>
      <c r="H298" s="44" t="s">
        <v>1863</v>
      </c>
      <c r="I298" s="66" t="s">
        <v>1864</v>
      </c>
    </row>
    <row r="299" spans="1:9" ht="52" x14ac:dyDescent="0.2">
      <c r="A299" s="133">
        <v>297</v>
      </c>
      <c r="B299" s="29" t="s">
        <v>1865</v>
      </c>
      <c r="C299" s="30" t="s">
        <v>25</v>
      </c>
      <c r="D299" s="30" t="s">
        <v>7</v>
      </c>
      <c r="E299" s="43">
        <v>51000</v>
      </c>
      <c r="F299" s="30" t="s">
        <v>14</v>
      </c>
      <c r="G299" s="51" t="s">
        <v>1856</v>
      </c>
      <c r="H299" s="44" t="s">
        <v>1866</v>
      </c>
      <c r="I299" s="66" t="s">
        <v>1861</v>
      </c>
    </row>
    <row r="300" spans="1:9" ht="39" x14ac:dyDescent="0.2">
      <c r="A300" s="133">
        <v>298</v>
      </c>
      <c r="B300" s="29" t="s">
        <v>1867</v>
      </c>
      <c r="C300" s="30" t="s">
        <v>31</v>
      </c>
      <c r="D300" s="30" t="s">
        <v>7</v>
      </c>
      <c r="E300" s="43">
        <v>50000</v>
      </c>
      <c r="F300" s="30" t="s">
        <v>14</v>
      </c>
      <c r="G300" s="51" t="s">
        <v>1856</v>
      </c>
      <c r="H300" s="44" t="s">
        <v>1868</v>
      </c>
      <c r="I300" s="66" t="s">
        <v>1864</v>
      </c>
    </row>
    <row r="301" spans="1:9" ht="39" x14ac:dyDescent="0.2">
      <c r="A301" s="133">
        <v>299</v>
      </c>
      <c r="B301" s="29" t="s">
        <v>1869</v>
      </c>
      <c r="C301" s="30" t="s">
        <v>31</v>
      </c>
      <c r="D301" s="30" t="s">
        <v>7</v>
      </c>
      <c r="E301" s="43">
        <v>13000</v>
      </c>
      <c r="F301" s="30" t="s">
        <v>14</v>
      </c>
      <c r="G301" s="51" t="s">
        <v>1856</v>
      </c>
      <c r="H301" s="44" t="s">
        <v>1870</v>
      </c>
      <c r="I301" s="66" t="s">
        <v>1864</v>
      </c>
    </row>
    <row r="302" spans="1:9" ht="65" x14ac:dyDescent="0.2">
      <c r="A302" s="133">
        <v>300</v>
      </c>
      <c r="B302" s="29" t="s">
        <v>1871</v>
      </c>
      <c r="C302" s="30" t="s">
        <v>25</v>
      </c>
      <c r="D302" s="30" t="s">
        <v>7</v>
      </c>
      <c r="E302" s="43">
        <v>74000</v>
      </c>
      <c r="F302" s="30" t="s">
        <v>14</v>
      </c>
      <c r="G302" s="51" t="s">
        <v>1856</v>
      </c>
      <c r="H302" s="44" t="s">
        <v>1872</v>
      </c>
      <c r="I302" s="66" t="s">
        <v>1873</v>
      </c>
    </row>
    <row r="303" spans="1:9" ht="39" x14ac:dyDescent="0.2">
      <c r="A303" s="133">
        <v>301</v>
      </c>
      <c r="B303" s="29" t="s">
        <v>1874</v>
      </c>
      <c r="C303" s="30" t="s">
        <v>30</v>
      </c>
      <c r="D303" s="30" t="s">
        <v>8</v>
      </c>
      <c r="E303" s="43">
        <v>1225000</v>
      </c>
      <c r="F303" s="30" t="s">
        <v>14</v>
      </c>
      <c r="G303" s="51" t="s">
        <v>1856</v>
      </c>
      <c r="H303" s="44" t="s">
        <v>1875</v>
      </c>
      <c r="I303" s="66" t="s">
        <v>1864</v>
      </c>
    </row>
    <row r="304" spans="1:9" ht="39" x14ac:dyDescent="0.2">
      <c r="A304" s="133">
        <v>302</v>
      </c>
      <c r="B304" s="29" t="s">
        <v>1876</v>
      </c>
      <c r="C304" s="30" t="s">
        <v>28</v>
      </c>
      <c r="D304" s="30" t="s">
        <v>7</v>
      </c>
      <c r="E304" s="43">
        <v>200000</v>
      </c>
      <c r="F304" s="30" t="s">
        <v>14</v>
      </c>
      <c r="G304" s="51" t="s">
        <v>1856</v>
      </c>
      <c r="H304" s="44" t="s">
        <v>1877</v>
      </c>
      <c r="I304" s="66" t="s">
        <v>1864</v>
      </c>
    </row>
    <row r="305" spans="1:9" ht="65" x14ac:dyDescent="0.2">
      <c r="A305" s="133">
        <v>303</v>
      </c>
      <c r="B305" s="29" t="s">
        <v>1878</v>
      </c>
      <c r="C305" s="30" t="s">
        <v>31</v>
      </c>
      <c r="D305" s="30" t="s">
        <v>7</v>
      </c>
      <c r="E305" s="43">
        <v>50000</v>
      </c>
      <c r="F305" s="30" t="s">
        <v>14</v>
      </c>
      <c r="G305" s="51" t="s">
        <v>1856</v>
      </c>
      <c r="H305" s="44" t="s">
        <v>1879</v>
      </c>
      <c r="I305" s="66" t="s">
        <v>1880</v>
      </c>
    </row>
    <row r="306" spans="1:9" ht="26" x14ac:dyDescent="0.2">
      <c r="A306" s="133">
        <v>304</v>
      </c>
      <c r="B306" s="29" t="s">
        <v>1881</v>
      </c>
      <c r="C306" s="30" t="s">
        <v>28</v>
      </c>
      <c r="D306" s="30" t="s">
        <v>8</v>
      </c>
      <c r="E306" s="43">
        <v>420000</v>
      </c>
      <c r="F306" s="30" t="s">
        <v>14</v>
      </c>
      <c r="G306" s="51" t="s">
        <v>1856</v>
      </c>
      <c r="H306" s="19"/>
      <c r="I306" s="66" t="s">
        <v>1864</v>
      </c>
    </row>
    <row r="307" spans="1:9" ht="26" x14ac:dyDescent="0.2">
      <c r="A307" s="133">
        <v>305</v>
      </c>
      <c r="B307" s="29" t="s">
        <v>1882</v>
      </c>
      <c r="C307" s="30" t="s">
        <v>28</v>
      </c>
      <c r="D307" s="30" t="s">
        <v>8</v>
      </c>
      <c r="E307" s="43">
        <v>210000</v>
      </c>
      <c r="F307" s="30" t="s">
        <v>14</v>
      </c>
      <c r="G307" s="51" t="s">
        <v>1856</v>
      </c>
      <c r="H307" s="19"/>
      <c r="I307" s="66" t="s">
        <v>1864</v>
      </c>
    </row>
    <row r="308" spans="1:9" ht="39" x14ac:dyDescent="0.2">
      <c r="A308" s="133">
        <v>306</v>
      </c>
      <c r="B308" s="29" t="s">
        <v>1883</v>
      </c>
      <c r="C308" s="30" t="s">
        <v>31</v>
      </c>
      <c r="D308" s="30" t="s">
        <v>7</v>
      </c>
      <c r="E308" s="43">
        <v>200000</v>
      </c>
      <c r="F308" s="30" t="s">
        <v>14</v>
      </c>
      <c r="G308" s="51" t="s">
        <v>1856</v>
      </c>
      <c r="H308" s="44" t="s">
        <v>1884</v>
      </c>
      <c r="I308" s="66" t="s">
        <v>1864</v>
      </c>
    </row>
    <row r="309" spans="1:9" ht="117" x14ac:dyDescent="0.2">
      <c r="A309" s="133">
        <v>307</v>
      </c>
      <c r="B309" s="29" t="s">
        <v>1885</v>
      </c>
      <c r="C309" s="30" t="s">
        <v>29</v>
      </c>
      <c r="D309" s="30" t="s">
        <v>8</v>
      </c>
      <c r="E309" s="43">
        <v>350000</v>
      </c>
      <c r="F309" s="30" t="s">
        <v>14</v>
      </c>
      <c r="G309" s="51" t="s">
        <v>1856</v>
      </c>
      <c r="H309" s="44" t="s">
        <v>1886</v>
      </c>
      <c r="I309" s="66" t="s">
        <v>1887</v>
      </c>
    </row>
    <row r="310" spans="1:9" ht="52" x14ac:dyDescent="0.2">
      <c r="A310" s="133">
        <v>308</v>
      </c>
      <c r="B310" s="29" t="s">
        <v>1888</v>
      </c>
      <c r="C310" s="30" t="s">
        <v>31</v>
      </c>
      <c r="D310" s="30" t="s">
        <v>7</v>
      </c>
      <c r="E310" s="43">
        <v>50000</v>
      </c>
      <c r="F310" s="30" t="s">
        <v>14</v>
      </c>
      <c r="G310" s="51" t="s">
        <v>1856</v>
      </c>
      <c r="H310" s="44" t="s">
        <v>1889</v>
      </c>
      <c r="I310" s="66" t="s">
        <v>1890</v>
      </c>
    </row>
    <row r="311" spans="1:9" ht="73" x14ac:dyDescent="0.2">
      <c r="A311" s="133">
        <v>309</v>
      </c>
      <c r="B311" s="29" t="s">
        <v>1891</v>
      </c>
      <c r="C311" s="30" t="s">
        <v>30</v>
      </c>
      <c r="D311" s="30" t="s">
        <v>8</v>
      </c>
      <c r="E311" s="43">
        <v>100000</v>
      </c>
      <c r="F311" s="30" t="s">
        <v>14</v>
      </c>
      <c r="G311" s="51" t="s">
        <v>1856</v>
      </c>
      <c r="H311" s="44" t="s">
        <v>1892</v>
      </c>
      <c r="I311" s="66" t="s">
        <v>1893</v>
      </c>
    </row>
    <row r="312" spans="1:9" ht="91" x14ac:dyDescent="0.2">
      <c r="A312" s="133">
        <v>310</v>
      </c>
      <c r="B312" s="29" t="s">
        <v>1894</v>
      </c>
      <c r="C312" s="30" t="s">
        <v>31</v>
      </c>
      <c r="D312" s="30" t="s">
        <v>8</v>
      </c>
      <c r="E312" s="43">
        <v>30000</v>
      </c>
      <c r="F312" s="30" t="s">
        <v>14</v>
      </c>
      <c r="G312" s="51" t="s">
        <v>1856</v>
      </c>
      <c r="H312" s="44" t="s">
        <v>1895</v>
      </c>
      <c r="I312" s="66" t="s">
        <v>1896</v>
      </c>
    </row>
    <row r="313" spans="1:9" ht="39" x14ac:dyDescent="0.2">
      <c r="A313" s="133">
        <v>311</v>
      </c>
      <c r="B313" s="29" t="s">
        <v>1897</v>
      </c>
      <c r="C313" s="30" t="s">
        <v>31</v>
      </c>
      <c r="D313" s="30" t="s">
        <v>7</v>
      </c>
      <c r="E313" s="43">
        <v>25000</v>
      </c>
      <c r="F313" s="30" t="s">
        <v>14</v>
      </c>
      <c r="G313" s="51" t="s">
        <v>1856</v>
      </c>
      <c r="H313" s="44" t="s">
        <v>1898</v>
      </c>
      <c r="I313" s="66" t="s">
        <v>1899</v>
      </c>
    </row>
    <row r="314" spans="1:9" ht="91" x14ac:dyDescent="0.2">
      <c r="A314" s="133">
        <v>312</v>
      </c>
      <c r="B314" s="29" t="s">
        <v>1900</v>
      </c>
      <c r="C314" s="30" t="s">
        <v>25</v>
      </c>
      <c r="D314" s="30" t="s">
        <v>7</v>
      </c>
      <c r="E314" s="43">
        <v>8860</v>
      </c>
      <c r="F314" s="30" t="s">
        <v>14</v>
      </c>
      <c r="G314" s="51" t="s">
        <v>1856</v>
      </c>
      <c r="H314" s="44" t="s">
        <v>1901</v>
      </c>
      <c r="I314" s="66" t="s">
        <v>1902</v>
      </c>
    </row>
    <row r="315" spans="1:9" ht="104" x14ac:dyDescent="0.2">
      <c r="A315" s="133">
        <v>313</v>
      </c>
      <c r="B315" s="29" t="s">
        <v>1903</v>
      </c>
      <c r="C315" s="30" t="s">
        <v>25</v>
      </c>
      <c r="D315" s="30" t="s">
        <v>7</v>
      </c>
      <c r="E315" s="43">
        <v>14364</v>
      </c>
      <c r="F315" s="30" t="s">
        <v>14</v>
      </c>
      <c r="G315" s="51" t="s">
        <v>1856</v>
      </c>
      <c r="H315" s="44" t="s">
        <v>1904</v>
      </c>
      <c r="I315" s="66" t="s">
        <v>1905</v>
      </c>
    </row>
    <row r="316" spans="1:9" ht="104" x14ac:dyDescent="0.2">
      <c r="A316" s="133">
        <v>314</v>
      </c>
      <c r="B316" s="29" t="s">
        <v>1906</v>
      </c>
      <c r="C316" s="30" t="s">
        <v>25</v>
      </c>
      <c r="D316" s="30" t="s">
        <v>7</v>
      </c>
      <c r="E316" s="43">
        <v>50000</v>
      </c>
      <c r="F316" s="30" t="s">
        <v>14</v>
      </c>
      <c r="G316" s="51" t="s">
        <v>1856</v>
      </c>
      <c r="H316" s="44" t="s">
        <v>1907</v>
      </c>
      <c r="I316" s="20"/>
    </row>
    <row r="317" spans="1:9" ht="65" x14ac:dyDescent="0.2">
      <c r="A317" s="133">
        <v>315</v>
      </c>
      <c r="B317" s="29" t="s">
        <v>1908</v>
      </c>
      <c r="C317" s="30" t="s">
        <v>28</v>
      </c>
      <c r="D317" s="30" t="s">
        <v>8</v>
      </c>
      <c r="E317" s="43">
        <v>14000</v>
      </c>
      <c r="F317" s="30" t="s">
        <v>14</v>
      </c>
      <c r="G317" s="51" t="s">
        <v>1856</v>
      </c>
      <c r="H317" s="44" t="s">
        <v>1909</v>
      </c>
      <c r="I317" s="66" t="s">
        <v>1910</v>
      </c>
    </row>
    <row r="318" spans="1:9" ht="52" x14ac:dyDescent="0.2">
      <c r="A318" s="133">
        <v>316</v>
      </c>
      <c r="B318" s="29" t="s">
        <v>1911</v>
      </c>
      <c r="C318" s="30" t="s">
        <v>31</v>
      </c>
      <c r="D318" s="30" t="s">
        <v>7</v>
      </c>
      <c r="E318" s="43">
        <v>80000</v>
      </c>
      <c r="F318" s="30" t="s">
        <v>14</v>
      </c>
      <c r="G318" s="51" t="s">
        <v>1856</v>
      </c>
      <c r="H318" s="44" t="s">
        <v>1912</v>
      </c>
      <c r="I318" s="66" t="s">
        <v>1910</v>
      </c>
    </row>
    <row r="319" spans="1:9" ht="65" x14ac:dyDescent="0.2">
      <c r="A319" s="133">
        <v>317</v>
      </c>
      <c r="B319" s="29" t="s">
        <v>1913</v>
      </c>
      <c r="C319" s="30" t="s">
        <v>31</v>
      </c>
      <c r="D319" s="30" t="s">
        <v>7</v>
      </c>
      <c r="E319" s="43">
        <v>59000</v>
      </c>
      <c r="F319" s="30" t="s">
        <v>14</v>
      </c>
      <c r="G319" s="51" t="s">
        <v>1856</v>
      </c>
      <c r="H319" s="44" t="s">
        <v>1914</v>
      </c>
      <c r="I319" s="66" t="s">
        <v>1910</v>
      </c>
    </row>
    <row r="320" spans="1:9" ht="52" x14ac:dyDescent="0.2">
      <c r="A320" s="133">
        <v>318</v>
      </c>
      <c r="B320" s="29" t="s">
        <v>1915</v>
      </c>
      <c r="C320" s="30" t="s">
        <v>30</v>
      </c>
      <c r="D320" s="30" t="s">
        <v>8</v>
      </c>
      <c r="E320" s="43">
        <v>210000</v>
      </c>
      <c r="F320" s="30" t="s">
        <v>14</v>
      </c>
      <c r="G320" s="51" t="s">
        <v>1856</v>
      </c>
      <c r="H320" s="44" t="s">
        <v>1916</v>
      </c>
      <c r="I320" s="66" t="s">
        <v>1917</v>
      </c>
    </row>
    <row r="321" spans="1:10" ht="52" x14ac:dyDescent="0.2">
      <c r="A321" s="133">
        <v>319</v>
      </c>
      <c r="B321" s="49" t="s">
        <v>1989</v>
      </c>
      <c r="C321" s="30" t="s">
        <v>25</v>
      </c>
      <c r="D321" s="30" t="s">
        <v>7</v>
      </c>
      <c r="E321" s="30">
        <v>0</v>
      </c>
      <c r="F321" s="30" t="s">
        <v>12</v>
      </c>
      <c r="G321" s="51" t="s">
        <v>1990</v>
      </c>
      <c r="H321" s="18" t="s">
        <v>1991</v>
      </c>
      <c r="I321" s="66" t="s">
        <v>1992</v>
      </c>
    </row>
    <row r="322" spans="1:10" ht="52" x14ac:dyDescent="0.2">
      <c r="A322" s="133">
        <v>320</v>
      </c>
      <c r="B322" s="29" t="s">
        <v>1993</v>
      </c>
      <c r="C322" s="30" t="s">
        <v>25</v>
      </c>
      <c r="D322" s="30" t="s">
        <v>7</v>
      </c>
      <c r="E322" s="30">
        <v>0</v>
      </c>
      <c r="F322" s="30" t="s">
        <v>12</v>
      </c>
      <c r="G322" s="51" t="s">
        <v>1990</v>
      </c>
      <c r="H322" s="18" t="s">
        <v>1994</v>
      </c>
      <c r="I322" s="66" t="s">
        <v>1992</v>
      </c>
    </row>
    <row r="323" spans="1:10" ht="39" x14ac:dyDescent="0.2">
      <c r="A323" s="133">
        <v>321</v>
      </c>
      <c r="B323" s="49" t="s">
        <v>1995</v>
      </c>
      <c r="C323" s="30" t="s">
        <v>25</v>
      </c>
      <c r="D323" s="30" t="s">
        <v>7</v>
      </c>
      <c r="E323" s="30">
        <v>0</v>
      </c>
      <c r="F323" s="30" t="s">
        <v>12</v>
      </c>
      <c r="G323" s="51" t="s">
        <v>1990</v>
      </c>
      <c r="H323" s="18"/>
      <c r="I323" s="72" t="s">
        <v>1996</v>
      </c>
    </row>
    <row r="324" spans="1:10" ht="52" x14ac:dyDescent="0.2">
      <c r="A324" s="133">
        <v>322</v>
      </c>
      <c r="B324" s="49" t="s">
        <v>1997</v>
      </c>
      <c r="C324" s="30" t="s">
        <v>25</v>
      </c>
      <c r="D324" s="30" t="s">
        <v>7</v>
      </c>
      <c r="E324" s="30">
        <v>0</v>
      </c>
      <c r="F324" s="30" t="s">
        <v>12</v>
      </c>
      <c r="G324" s="51" t="s">
        <v>1990</v>
      </c>
      <c r="H324" s="18"/>
      <c r="I324" s="72"/>
    </row>
    <row r="325" spans="1:10" ht="52" x14ac:dyDescent="0.2">
      <c r="A325" s="133">
        <v>323</v>
      </c>
      <c r="B325" s="49" t="s">
        <v>1998</v>
      </c>
      <c r="C325" s="30" t="s">
        <v>25</v>
      </c>
      <c r="D325" s="30" t="s">
        <v>7</v>
      </c>
      <c r="E325" s="30">
        <v>0</v>
      </c>
      <c r="F325" s="30" t="s">
        <v>12</v>
      </c>
      <c r="G325" s="51" t="s">
        <v>1990</v>
      </c>
      <c r="H325" s="18"/>
      <c r="I325" s="72" t="s">
        <v>1999</v>
      </c>
    </row>
    <row r="326" spans="1:10" ht="39" x14ac:dyDescent="0.2">
      <c r="A326" s="133">
        <v>324</v>
      </c>
      <c r="B326" s="29" t="s">
        <v>2000</v>
      </c>
      <c r="C326" s="30" t="s">
        <v>30</v>
      </c>
      <c r="D326" s="30" t="s">
        <v>7</v>
      </c>
      <c r="E326" s="121">
        <v>250000</v>
      </c>
      <c r="F326" s="30" t="s">
        <v>12</v>
      </c>
      <c r="G326" s="51" t="s">
        <v>1990</v>
      </c>
      <c r="H326" s="18"/>
      <c r="I326" s="72"/>
    </row>
    <row r="327" spans="1:10" ht="39" x14ac:dyDescent="0.2">
      <c r="A327" s="133">
        <v>325</v>
      </c>
      <c r="B327" s="29" t="s">
        <v>2001</v>
      </c>
      <c r="C327" s="30" t="s">
        <v>30</v>
      </c>
      <c r="D327" s="30" t="s">
        <v>7</v>
      </c>
      <c r="E327" s="121">
        <v>50000</v>
      </c>
      <c r="F327" s="30" t="s">
        <v>12</v>
      </c>
      <c r="G327" s="51" t="s">
        <v>1990</v>
      </c>
      <c r="H327" s="18"/>
      <c r="I327" s="72"/>
    </row>
    <row r="328" spans="1:10" ht="39" x14ac:dyDescent="0.2">
      <c r="A328" s="133">
        <v>326</v>
      </c>
      <c r="B328" s="29" t="s">
        <v>2002</v>
      </c>
      <c r="C328" s="30" t="s">
        <v>30</v>
      </c>
      <c r="D328" s="30" t="s">
        <v>7</v>
      </c>
      <c r="E328" s="121">
        <v>50000</v>
      </c>
      <c r="F328" s="30" t="s">
        <v>12</v>
      </c>
      <c r="G328" s="51" t="s">
        <v>1990</v>
      </c>
      <c r="H328" s="18"/>
      <c r="I328" s="72"/>
    </row>
    <row r="329" spans="1:10" ht="39" x14ac:dyDescent="0.2">
      <c r="A329" s="133">
        <v>327</v>
      </c>
      <c r="B329" s="29" t="s">
        <v>2003</v>
      </c>
      <c r="C329" s="30" t="s">
        <v>30</v>
      </c>
      <c r="D329" s="30" t="s">
        <v>7</v>
      </c>
      <c r="E329" s="121">
        <v>50000</v>
      </c>
      <c r="F329" s="30" t="s">
        <v>12</v>
      </c>
      <c r="G329" s="51" t="s">
        <v>1990</v>
      </c>
      <c r="H329" s="18"/>
      <c r="I329" s="72"/>
    </row>
    <row r="330" spans="1:10" ht="39" x14ac:dyDescent="0.2">
      <c r="A330" s="133">
        <v>328</v>
      </c>
      <c r="B330" s="29" t="s">
        <v>2004</v>
      </c>
      <c r="C330" s="30" t="s">
        <v>30</v>
      </c>
      <c r="D330" s="30" t="s">
        <v>7</v>
      </c>
      <c r="E330" s="121">
        <v>150000</v>
      </c>
      <c r="F330" s="30" t="s">
        <v>12</v>
      </c>
      <c r="G330" s="51" t="s">
        <v>1990</v>
      </c>
      <c r="H330" s="18"/>
      <c r="I330" s="72"/>
    </row>
    <row r="331" spans="1:10" ht="39" x14ac:dyDescent="0.2">
      <c r="A331" s="133">
        <v>329</v>
      </c>
      <c r="B331" s="29" t="s">
        <v>2005</v>
      </c>
      <c r="C331" s="30" t="s">
        <v>30</v>
      </c>
      <c r="D331" s="30" t="s">
        <v>7</v>
      </c>
      <c r="E331" s="121">
        <v>150000</v>
      </c>
      <c r="F331" s="30" t="s">
        <v>12</v>
      </c>
      <c r="G331" s="51"/>
      <c r="H331" s="18"/>
      <c r="I331" s="72"/>
    </row>
    <row r="332" spans="1:10" ht="247" x14ac:dyDescent="0.2">
      <c r="A332" s="133">
        <v>330</v>
      </c>
      <c r="B332" s="29" t="s">
        <v>2092</v>
      </c>
      <c r="C332" s="30" t="s">
        <v>31</v>
      </c>
      <c r="D332" s="30" t="s">
        <v>7</v>
      </c>
      <c r="E332" s="42">
        <v>650000</v>
      </c>
      <c r="F332" s="30" t="s">
        <v>23</v>
      </c>
      <c r="G332" s="51" t="s">
        <v>2093</v>
      </c>
      <c r="H332" s="44" t="s">
        <v>2094</v>
      </c>
      <c r="I332" s="66" t="s">
        <v>2095</v>
      </c>
      <c r="J332" s="45"/>
    </row>
    <row r="333" spans="1:10" ht="156" x14ac:dyDescent="0.2">
      <c r="A333" s="133">
        <v>331</v>
      </c>
      <c r="B333" s="29" t="s">
        <v>2096</v>
      </c>
      <c r="C333" s="30" t="s">
        <v>25</v>
      </c>
      <c r="D333" s="30" t="s">
        <v>7</v>
      </c>
      <c r="E333" s="30">
        <v>0</v>
      </c>
      <c r="F333" s="30" t="s">
        <v>48</v>
      </c>
      <c r="G333" s="30" t="s">
        <v>2093</v>
      </c>
      <c r="H333" s="44" t="s">
        <v>2097</v>
      </c>
      <c r="I333" s="20"/>
      <c r="J333" s="58"/>
    </row>
    <row r="334" spans="1:10" ht="130" x14ac:dyDescent="0.2">
      <c r="A334" s="133">
        <v>332</v>
      </c>
      <c r="B334" s="29" t="s">
        <v>2098</v>
      </c>
      <c r="C334" s="30" t="s">
        <v>31</v>
      </c>
      <c r="D334" s="30" t="s">
        <v>7</v>
      </c>
      <c r="E334" s="30">
        <v>50000</v>
      </c>
      <c r="F334" s="30" t="s">
        <v>23</v>
      </c>
      <c r="G334" s="30" t="s">
        <v>2093</v>
      </c>
      <c r="H334" s="44" t="s">
        <v>2099</v>
      </c>
      <c r="I334" s="20"/>
      <c r="J334" s="45"/>
    </row>
    <row r="335" spans="1:10" ht="143" x14ac:dyDescent="0.2">
      <c r="A335" s="133">
        <v>333</v>
      </c>
      <c r="B335" s="29" t="s">
        <v>2100</v>
      </c>
      <c r="C335" s="30" t="s">
        <v>25</v>
      </c>
      <c r="D335" s="30" t="s">
        <v>7</v>
      </c>
      <c r="E335" s="30">
        <v>0</v>
      </c>
      <c r="F335" s="30" t="s">
        <v>23</v>
      </c>
      <c r="G335" s="51" t="s">
        <v>2093</v>
      </c>
      <c r="H335" s="44" t="s">
        <v>2101</v>
      </c>
      <c r="I335" s="20" t="s">
        <v>2102</v>
      </c>
      <c r="J335" s="45"/>
    </row>
    <row r="336" spans="1:10" ht="130" x14ac:dyDescent="0.2">
      <c r="A336" s="133">
        <v>334</v>
      </c>
      <c r="B336" s="29" t="s">
        <v>2155</v>
      </c>
      <c r="C336" s="30" t="s">
        <v>31</v>
      </c>
      <c r="D336" s="30" t="s">
        <v>7</v>
      </c>
      <c r="E336" s="30">
        <v>15000</v>
      </c>
      <c r="F336" s="30" t="s">
        <v>18</v>
      </c>
      <c r="G336" s="51" t="s">
        <v>2149</v>
      </c>
      <c r="H336" s="44" t="s">
        <v>2156</v>
      </c>
      <c r="I336" s="66" t="s">
        <v>2157</v>
      </c>
    </row>
    <row r="337" spans="1:9" ht="92" thickBot="1" x14ac:dyDescent="0.25">
      <c r="A337" s="369">
        <v>335</v>
      </c>
      <c r="B337" s="370" t="s">
        <v>2158</v>
      </c>
      <c r="C337" s="371" t="s">
        <v>28</v>
      </c>
      <c r="D337" s="371" t="s">
        <v>8</v>
      </c>
      <c r="E337" s="372">
        <v>4900</v>
      </c>
      <c r="F337" s="372" t="s">
        <v>18</v>
      </c>
      <c r="G337" s="372" t="s">
        <v>2149</v>
      </c>
      <c r="H337" s="373" t="s">
        <v>2159</v>
      </c>
      <c r="I337" s="374" t="s">
        <v>2160</v>
      </c>
    </row>
    <row r="338" spans="1:9" x14ac:dyDescent="0.2">
      <c r="A338" s="134"/>
      <c r="B338" s="132"/>
      <c r="C338" s="122"/>
      <c r="D338" s="122"/>
      <c r="E338" s="122"/>
      <c r="F338" s="122"/>
      <c r="G338" s="122"/>
      <c r="H338" s="34"/>
      <c r="I338" s="34"/>
    </row>
    <row r="339" spans="1:9" x14ac:dyDescent="0.2">
      <c r="A339" s="135" t="s">
        <v>26</v>
      </c>
      <c r="B339" s="132"/>
      <c r="C339" s="122"/>
      <c r="D339" s="122"/>
      <c r="E339" s="122"/>
      <c r="F339" s="122"/>
      <c r="G339" s="122"/>
      <c r="H339" s="34"/>
      <c r="I339" s="34"/>
    </row>
    <row r="340" spans="1:9" ht="49.5" customHeight="1" x14ac:dyDescent="0.2">
      <c r="A340" s="384" t="s">
        <v>49</v>
      </c>
      <c r="B340" s="384"/>
      <c r="C340" s="384"/>
      <c r="D340" s="384"/>
      <c r="E340" s="384"/>
      <c r="F340" s="384"/>
      <c r="G340" s="384"/>
      <c r="H340" s="384"/>
      <c r="I340" s="384"/>
    </row>
    <row r="342" spans="1:9" ht="42.75" customHeight="1" x14ac:dyDescent="0.2">
      <c r="A342" s="136" t="s">
        <v>0</v>
      </c>
      <c r="B342" s="385" t="s">
        <v>45</v>
      </c>
      <c r="C342" s="385"/>
      <c r="D342" s="385"/>
      <c r="E342" s="385"/>
      <c r="F342" s="385"/>
      <c r="G342" s="385"/>
      <c r="H342" s="385"/>
      <c r="I342" s="385"/>
    </row>
    <row r="343" spans="1:9" ht="126" customHeight="1" x14ac:dyDescent="0.2">
      <c r="A343" s="136" t="s">
        <v>4</v>
      </c>
      <c r="B343" s="386" t="s">
        <v>44</v>
      </c>
      <c r="C343" s="387"/>
      <c r="D343" s="387"/>
      <c r="E343" s="387"/>
      <c r="F343" s="387"/>
      <c r="G343" s="387"/>
      <c r="H343" s="387"/>
      <c r="I343" s="387"/>
    </row>
    <row r="344" spans="1:9" ht="63.75" customHeight="1" x14ac:dyDescent="0.2">
      <c r="A344" s="136" t="s">
        <v>34</v>
      </c>
      <c r="B344" s="388" t="s">
        <v>33</v>
      </c>
      <c r="C344" s="388"/>
      <c r="D344" s="388"/>
      <c r="E344" s="388"/>
      <c r="F344" s="388"/>
      <c r="G344" s="388"/>
      <c r="H344" s="388"/>
      <c r="I344" s="388"/>
    </row>
    <row r="345" spans="1:9" ht="61.5" customHeight="1" x14ac:dyDescent="0.2">
      <c r="A345" s="136" t="s">
        <v>35</v>
      </c>
      <c r="B345" s="376" t="s">
        <v>51</v>
      </c>
      <c r="C345" s="376"/>
      <c r="D345" s="376"/>
      <c r="E345" s="376"/>
      <c r="F345" s="376"/>
      <c r="G345" s="376"/>
      <c r="H345" s="376"/>
      <c r="I345" s="376"/>
    </row>
    <row r="346" spans="1:9" ht="63" customHeight="1" x14ac:dyDescent="0.2">
      <c r="A346" s="136" t="s">
        <v>9</v>
      </c>
      <c r="B346" s="377" t="s">
        <v>52</v>
      </c>
      <c r="C346" s="377"/>
      <c r="D346" s="377"/>
      <c r="E346" s="377"/>
      <c r="F346" s="377"/>
      <c r="G346" s="377"/>
      <c r="H346" s="377"/>
      <c r="I346" s="377"/>
    </row>
    <row r="347" spans="1:9" ht="36.75" customHeight="1" x14ac:dyDescent="0.2">
      <c r="A347" s="136" t="s">
        <v>43</v>
      </c>
      <c r="B347" s="380" t="s">
        <v>40</v>
      </c>
      <c r="C347" s="380"/>
      <c r="D347" s="380"/>
      <c r="E347" s="380"/>
      <c r="F347" s="380"/>
      <c r="G347" s="380"/>
      <c r="H347" s="380"/>
      <c r="I347" s="380"/>
    </row>
    <row r="348" spans="1:9" ht="33" customHeight="1" x14ac:dyDescent="0.2">
      <c r="A348" s="136" t="s">
        <v>2</v>
      </c>
      <c r="B348" s="379" t="s">
        <v>36</v>
      </c>
      <c r="C348" s="379"/>
      <c r="D348" s="379"/>
      <c r="E348" s="379"/>
      <c r="F348" s="379"/>
      <c r="G348" s="379"/>
      <c r="H348" s="379"/>
      <c r="I348" s="379"/>
    </row>
    <row r="349" spans="1:9" ht="17.25" customHeight="1" x14ac:dyDescent="0.2">
      <c r="A349" s="136" t="s">
        <v>1</v>
      </c>
      <c r="B349" s="378" t="s">
        <v>53</v>
      </c>
      <c r="C349" s="378"/>
      <c r="D349" s="378"/>
      <c r="E349" s="378"/>
      <c r="F349" s="378"/>
      <c r="G349" s="378"/>
      <c r="H349" s="378"/>
      <c r="I349" s="378"/>
    </row>
  </sheetData>
  <mergeCells count="10">
    <mergeCell ref="A1:I1"/>
    <mergeCell ref="A340:I340"/>
    <mergeCell ref="B342:I342"/>
    <mergeCell ref="B343:I343"/>
    <mergeCell ref="B344:I344"/>
    <mergeCell ref="B345:I345"/>
    <mergeCell ref="B346:I346"/>
    <mergeCell ref="B349:I349"/>
    <mergeCell ref="B348:I348"/>
    <mergeCell ref="B347:I347"/>
  </mergeCells>
  <dataValidations count="1">
    <dataValidation type="list" showInputMessage="1" showErrorMessage="1" sqref="D188 F188">
      <formula1>#REF!</formula1>
    </dataValidation>
  </dataValidations>
  <pageMargins left="0.74803149606299213" right="0.74803149606299213" top="0.98425196850393704" bottom="0.98425196850393704" header="0.51181102362204722" footer="0.51181102362204722"/>
  <pageSetup paperSize="9" scale="60" orientation="landscape" horizontalDpi="4294967292" verticalDpi="4294967292"/>
  <extLst>
    <ext xmlns:x14="http://schemas.microsoft.com/office/spreadsheetml/2009/9/main" uri="{CCE6A557-97BC-4b89-ADB6-D9C93CAAB3DF}">
      <x14:dataValidations xmlns:xm="http://schemas.microsoft.com/office/excel/2006/main" count="58">
        <x14:dataValidation type="list" showInputMessage="1" showErrorMessage="1">
          <x14:formula1>
            <xm:f>[1]lists!#REF!</xm:f>
          </x14:formula1>
          <xm:sqref>F29:F39 D29:D39</xm:sqref>
        </x14:dataValidation>
        <x14:dataValidation type="list" showInputMessage="1" showErrorMessage="1" promptTitle="Διαλλέξτε Τύπο Μέτρου από λίστα">
          <x14:formula1>
            <xm:f>[1]lists!#REF!</xm:f>
          </x14:formula1>
          <xm:sqref>C29:C39</xm:sqref>
        </x14:dataValidation>
        <x14:dataValidation type="list" showInputMessage="1" showErrorMessage="1">
          <x14:formula1>
            <xm:f>[2]lists!#REF!</xm:f>
          </x14:formula1>
          <xm:sqref>F46:F47</xm:sqref>
        </x14:dataValidation>
        <x14:dataValidation type="list" showInputMessage="1" showErrorMessage="1">
          <x14:formula1>
            <xm:f>[3]lists!#REF!</xm:f>
          </x14:formula1>
          <xm:sqref>D40:D47 F40:F45</xm:sqref>
        </x14:dataValidation>
        <x14:dataValidation type="list" showInputMessage="1" showErrorMessage="1" promptTitle="Διαλλέξτε Τύπο Μέτρου από λίστα">
          <x14:formula1>
            <xm:f>[3]lists!#REF!</xm:f>
          </x14:formula1>
          <xm:sqref>C40:C47</xm:sqref>
        </x14:dataValidation>
        <x14:dataValidation type="list" showInputMessage="1" showErrorMessage="1">
          <x14:formula1>
            <xm:f>[4]lists!#REF!</xm:f>
          </x14:formula1>
          <xm:sqref>F48:F61 D48:D61</xm:sqref>
        </x14:dataValidation>
        <x14:dataValidation type="list" showInputMessage="1" showErrorMessage="1" promptTitle="Διαλλέξτε Τύπο Μέτρου από λίστα">
          <x14:formula1>
            <xm:f>[4]lists!#REF!</xm:f>
          </x14:formula1>
          <xm:sqref>C48:C61</xm:sqref>
        </x14:dataValidation>
        <x14:dataValidation type="list" showInputMessage="1" showErrorMessage="1">
          <x14:formula1>
            <xm:f>[5]lists!#REF!</xm:f>
          </x14:formula1>
          <xm:sqref>D62:D64 F62:F64</xm:sqref>
        </x14:dataValidation>
        <x14:dataValidation type="list" showInputMessage="1" showErrorMessage="1" promptTitle="Διαλλέξτε Τύπο Μέτρου από λίστα">
          <x14:formula1>
            <xm:f>[5]lists!#REF!</xm:f>
          </x14:formula1>
          <xm:sqref>C62:C64</xm:sqref>
        </x14:dataValidation>
        <x14:dataValidation type="list" showInputMessage="1" showErrorMessage="1">
          <x14:formula1>
            <xm:f>[6]lists!#REF!</xm:f>
          </x14:formula1>
          <xm:sqref>F107:F125 D107:D125</xm:sqref>
        </x14:dataValidation>
        <x14:dataValidation type="list" showInputMessage="1" showErrorMessage="1" promptTitle="Διαλλέξτε Τύπο Μέτρου από λίστα">
          <x14:formula1>
            <xm:f>[6]lists!#REF!</xm:f>
          </x14:formula1>
          <xm:sqref>C107:C125</xm:sqref>
        </x14:dataValidation>
        <x14:dataValidation type="list" showInputMessage="1" showErrorMessage="1">
          <x14:formula1>
            <xm:f>[7]lists!#REF!</xm:f>
          </x14:formula1>
          <xm:sqref>F126:F132 D126:D132</xm:sqref>
        </x14:dataValidation>
        <x14:dataValidation type="list" showInputMessage="1" showErrorMessage="1" promptTitle="Διαλλέξτε Τύπο Μέτρου από λίστα">
          <x14:formula1>
            <xm:f>[7]lists!#REF!</xm:f>
          </x14:formula1>
          <xm:sqref>C126:C132</xm:sqref>
        </x14:dataValidation>
        <x14:dataValidation type="list" showInputMessage="1" showErrorMessage="1">
          <x14:formula1>
            <xm:f>[8]lists!#REF!</xm:f>
          </x14:formula1>
          <xm:sqref>F133:F150 D133:D150</xm:sqref>
        </x14:dataValidation>
        <x14:dataValidation type="list" showInputMessage="1" showErrorMessage="1" promptTitle="Διαλλέξτε Τύπο Μέτρου από λίστα">
          <x14:formula1>
            <xm:f>[8]lists!#REF!</xm:f>
          </x14:formula1>
          <xm:sqref>C133:C150</xm:sqref>
        </x14:dataValidation>
        <x14:dataValidation type="list" showInputMessage="1" showErrorMessage="1">
          <x14:formula1>
            <xm:f>[9]lists!#REF!</xm:f>
          </x14:formula1>
          <xm:sqref>F151 D151</xm:sqref>
        </x14:dataValidation>
        <x14:dataValidation type="list" showInputMessage="1" showErrorMessage="1" promptTitle="Διαλλέξτε Τύπο Μέτρου από λίστα">
          <x14:formula1>
            <xm:f>[9]lists!#REF!</xm:f>
          </x14:formula1>
          <xm:sqref>C151</xm:sqref>
        </x14:dataValidation>
        <x14:dataValidation type="list" showInputMessage="1" showErrorMessage="1">
          <x14:formula1>
            <xm:f>[10]lists!#REF!</xm:f>
          </x14:formula1>
          <xm:sqref>F152:F154 D152:D154</xm:sqref>
        </x14:dataValidation>
        <x14:dataValidation type="list" showInputMessage="1" showErrorMessage="1" promptTitle="Διαλλέξτε Τύπο Μέτρου από λίστα">
          <x14:formula1>
            <xm:f>[10]lists!#REF!</xm:f>
          </x14:formula1>
          <xm:sqref>C152:C154</xm:sqref>
        </x14:dataValidation>
        <x14:dataValidation type="list" showInputMessage="1" showErrorMessage="1">
          <x14:formula1>
            <xm:f>[11]lists!#REF!</xm:f>
          </x14:formula1>
          <xm:sqref>D169 D155:D165 F155:F164 F169</xm:sqref>
        </x14:dataValidation>
        <x14:dataValidation type="list" showInputMessage="1" showErrorMessage="1" promptTitle="Διαλλέξτε Τύπο Μέτρου από λίστα">
          <x14:formula1>
            <xm:f>[12]lists!#REF!</xm:f>
          </x14:formula1>
          <xm:sqref>C166:C168</xm:sqref>
        </x14:dataValidation>
        <x14:dataValidation type="list" showInputMessage="1" showErrorMessage="1">
          <x14:formula1>
            <xm:f>[12]lists!#REF!</xm:f>
          </x14:formula1>
          <xm:sqref>D166:D168 F166:F168</xm:sqref>
        </x14:dataValidation>
        <x14:dataValidation type="list" showInputMessage="1" showErrorMessage="1">
          <x14:formula1>
            <xm:f>[13]lists!#REF!</xm:f>
          </x14:formula1>
          <xm:sqref>F165</xm:sqref>
        </x14:dataValidation>
        <x14:dataValidation type="list" showInputMessage="1" showErrorMessage="1" promptTitle="Διαλλέξτε Τύπο Μέτρου από λίστα">
          <x14:formula1>
            <xm:f>[11]lists!#REF!</xm:f>
          </x14:formula1>
          <xm:sqref>C155:C165 C169</xm:sqref>
        </x14:dataValidation>
        <x14:dataValidation type="list" showInputMessage="1" showErrorMessage="1" promptTitle="Διαλλέξτε Τύπο Μέτρου από λίστα">
          <x14:formula1>
            <xm:f>[14]lists!#REF!</xm:f>
          </x14:formula1>
          <xm:sqref>C183:C188</xm:sqref>
        </x14:dataValidation>
        <x14:dataValidation type="list" showInputMessage="1" showErrorMessage="1">
          <x14:formula1>
            <xm:f>[14]lists!#REF!</xm:f>
          </x14:formula1>
          <xm:sqref>D183:D187 F183:F185</xm:sqref>
        </x14:dataValidation>
        <x14:dataValidation type="list" showInputMessage="1" showErrorMessage="1">
          <x14:formula1>
            <xm:f>[15]lists!#REF!</xm:f>
          </x14:formula1>
          <xm:sqref>F186:F187</xm:sqref>
        </x14:dataValidation>
        <x14:dataValidation type="list" allowBlank="1" showInputMessage="1" showErrorMessage="1">
          <x14:formula1>
            <xm:f>[16]lists!#REF!</xm:f>
          </x14:formula1>
          <xm:sqref>D189:D196</xm:sqref>
        </x14:dataValidation>
        <x14:dataValidation type="list" showInputMessage="1" showErrorMessage="1" promptTitle="Διαλλέξτε Τύπο Μέτρου από λίστα">
          <x14:formula1>
            <xm:f>[16]lists!#REF!</xm:f>
          </x14:formula1>
          <xm:sqref>C189:C196</xm:sqref>
        </x14:dataValidation>
        <x14:dataValidation type="list" showInputMessage="1" showErrorMessage="1">
          <x14:formula1>
            <xm:f>[16]lists!#REF!</xm:f>
          </x14:formula1>
          <xm:sqref>F189:F191 F193:F196</xm:sqref>
        </x14:dataValidation>
        <x14:dataValidation type="list" showInputMessage="1" showErrorMessage="1">
          <x14:formula1>
            <xm:f>[17]lists!#REF!</xm:f>
          </x14:formula1>
          <xm:sqref>F197:F201 D197:D201</xm:sqref>
        </x14:dataValidation>
        <x14:dataValidation type="list" showInputMessage="1" showErrorMessage="1" promptTitle="Διαλλέξτε Τύπο Μέτρου από λίστα">
          <x14:formula1>
            <xm:f>[17]lists!#REF!</xm:f>
          </x14:formula1>
          <xm:sqref>C197:C201</xm:sqref>
        </x14:dataValidation>
        <x14:dataValidation type="list" showInputMessage="1" showErrorMessage="1">
          <x14:formula1>
            <xm:f>[18]lists!#REF!</xm:f>
          </x14:formula1>
          <xm:sqref>D202:D208 F202:F208</xm:sqref>
        </x14:dataValidation>
        <x14:dataValidation type="list" showInputMessage="1" showErrorMessage="1" promptTitle="Διαλλέξτε Τύπο Μέτρου από λίστα">
          <x14:formula1>
            <xm:f>[18]lists!#REF!</xm:f>
          </x14:formula1>
          <xm:sqref>C202:C208</xm:sqref>
        </x14:dataValidation>
        <x14:dataValidation type="list" showInputMessage="1" showErrorMessage="1">
          <x14:formula1>
            <xm:f>[19]lists!#REF!</xm:f>
          </x14:formula1>
          <xm:sqref>D209 F209</xm:sqref>
        </x14:dataValidation>
        <x14:dataValidation type="list" showInputMessage="1" showErrorMessage="1" promptTitle="Διαλλέξτε Τύπο Μέτρου από λίστα">
          <x14:formula1>
            <xm:f>[19]lists!#REF!</xm:f>
          </x14:formula1>
          <xm:sqref>C209</xm:sqref>
        </x14:dataValidation>
        <x14:dataValidation type="list" showInputMessage="1" showErrorMessage="1">
          <x14:formula1>
            <xm:f>[20]lists!#REF!</xm:f>
          </x14:formula1>
          <xm:sqref>F210 D210</xm:sqref>
        </x14:dataValidation>
        <x14:dataValidation type="list" showInputMessage="1" showErrorMessage="1" promptTitle="Διαλλέξτε Τύπο Μέτρου από λίστα">
          <x14:formula1>
            <xm:f>[20]lists!#REF!</xm:f>
          </x14:formula1>
          <xm:sqref>C210</xm:sqref>
        </x14:dataValidation>
        <x14:dataValidation type="list" showInputMessage="1" showErrorMessage="1">
          <x14:formula1>
            <xm:f>[21]lists!#REF!</xm:f>
          </x14:formula1>
          <xm:sqref>F211 D211</xm:sqref>
        </x14:dataValidation>
        <x14:dataValidation type="list" showInputMessage="1" showErrorMessage="1" promptTitle="Διαλλέξτε Τύπο Μέτρου από λίστα">
          <x14:formula1>
            <xm:f>[21]lists!#REF!</xm:f>
          </x14:formula1>
          <xm:sqref>C211</xm:sqref>
        </x14:dataValidation>
        <x14:dataValidation type="list" showInputMessage="1" showErrorMessage="1">
          <x14:formula1>
            <xm:f>[22]lists!#REF!</xm:f>
          </x14:formula1>
          <xm:sqref>F212:F227 D212:D227</xm:sqref>
        </x14:dataValidation>
        <x14:dataValidation type="list" showInputMessage="1" showErrorMessage="1" promptTitle="Διαλλέξτε Τύπο Μέτρου από λίστα">
          <x14:formula1>
            <xm:f>[22]lists!#REF!</xm:f>
          </x14:formula1>
          <xm:sqref>C212:C227</xm:sqref>
        </x14:dataValidation>
        <x14:dataValidation type="list" showInputMessage="1" showErrorMessage="1">
          <x14:formula1>
            <xm:f>[23]lists!#REF!</xm:f>
          </x14:formula1>
          <xm:sqref>F232:F244 D232:D244</xm:sqref>
        </x14:dataValidation>
        <x14:dataValidation type="list" showInputMessage="1" showErrorMessage="1" promptTitle="Διαλλέξτε Τύπο Μέτρου από λίστα">
          <x14:formula1>
            <xm:f>[23]lists!#REF!</xm:f>
          </x14:formula1>
          <xm:sqref>C232:C244</xm:sqref>
        </x14:dataValidation>
        <x14:dataValidation type="list" showInputMessage="1" showErrorMessage="1">
          <x14:formula1>
            <xm:f>[24]lists!#REF!</xm:f>
          </x14:formula1>
          <xm:sqref>F266:F275 D266:D275</xm:sqref>
        </x14:dataValidation>
        <x14:dataValidation type="list" showInputMessage="1" showErrorMessage="1" promptTitle="Διαλλέξτε Τύπο Μέτρου από λίστα">
          <x14:formula1>
            <xm:f>[24]lists!#REF!</xm:f>
          </x14:formula1>
          <xm:sqref>C266:C275</xm:sqref>
        </x14:dataValidation>
        <x14:dataValidation type="list" showInputMessage="1" showErrorMessage="1">
          <x14:formula1>
            <xm:f>[25]lists!#REF!</xm:f>
          </x14:formula1>
          <xm:sqref>F276:F284 D276:D284</xm:sqref>
        </x14:dataValidation>
        <x14:dataValidation type="list" showInputMessage="1" showErrorMessage="1" promptTitle="Διαλλέξτε Τύπο Μέτρου από λίστα">
          <x14:formula1>
            <xm:f>[25]lists!#REF!</xm:f>
          </x14:formula1>
          <xm:sqref>C276:C284</xm:sqref>
        </x14:dataValidation>
        <x14:dataValidation type="list" showInputMessage="1" showErrorMessage="1">
          <x14:formula1>
            <xm:f>[26]lists!#REF!</xm:f>
          </x14:formula1>
          <xm:sqref>F296:F320 D296:D320</xm:sqref>
        </x14:dataValidation>
        <x14:dataValidation type="list" showInputMessage="1" showErrorMessage="1" promptTitle="Διαλλέξτε Τύπο Μέτρου από λίστα">
          <x14:formula1>
            <xm:f>[26]lists!#REF!</xm:f>
          </x14:formula1>
          <xm:sqref>C296:C320</xm:sqref>
        </x14:dataValidation>
        <x14:dataValidation type="list" showInputMessage="1" showErrorMessage="1">
          <x14:formula1>
            <xm:f>[27]lists!#REF!</xm:f>
          </x14:formula1>
          <xm:sqref>F321:F331 D321:D331</xm:sqref>
        </x14:dataValidation>
        <x14:dataValidation type="list" showInputMessage="1" showErrorMessage="1" promptTitle="Διαλλέξτε Τύπο Μέτρου από λίστα">
          <x14:formula1>
            <xm:f>[27]lists!#REF!</xm:f>
          </x14:formula1>
          <xm:sqref>C321:C331</xm:sqref>
        </x14:dataValidation>
        <x14:dataValidation type="list" showInputMessage="1" showErrorMessage="1">
          <x14:formula1>
            <xm:f>[28]lists!#REF!</xm:f>
          </x14:formula1>
          <xm:sqref>F332:F335 D332:D335</xm:sqref>
        </x14:dataValidation>
        <x14:dataValidation type="list" showInputMessage="1" showErrorMessage="1" promptTitle="Διαλλέξτε Τύπο Μέτρου από λίστα">
          <x14:formula1>
            <xm:f>[28]lists!#REF!</xm:f>
          </x14:formula1>
          <xm:sqref>C332:C335</xm:sqref>
        </x14:dataValidation>
        <x14:dataValidation type="list" showInputMessage="1" showErrorMessage="1">
          <x14:formula1>
            <xm:f>[29]lists!#REF!</xm:f>
          </x14:formula1>
          <xm:sqref>F336:F337 D336:D337</xm:sqref>
        </x14:dataValidation>
        <x14:dataValidation type="list" showInputMessage="1" showErrorMessage="1" promptTitle="Διαλλέξτε Τύπο Μέτρου από λίστα">
          <x14:formula1>
            <xm:f>[29]lists!#REF!</xm:f>
          </x14:formula1>
          <xm:sqref>C336:C337</xm:sqref>
        </x14:dataValidation>
        <x14:dataValidation type="list" showInputMessage="1" showErrorMessage="1">
          <x14:formula1>
            <xm:f>[30]lists!#REF!</xm:f>
          </x14:formula1>
          <xm:sqref>D245:D265 F245:F265</xm:sqref>
        </x14:dataValidation>
        <x14:dataValidation type="list" showInputMessage="1" showErrorMessage="1" promptTitle="Διαλλέξτε Τύπο Μέτρου από λίστα">
          <x14:formula1>
            <xm:f>[30]lists!#REF!</xm:f>
          </x14:formula1>
          <xm:sqref>C245:C265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
  <sheetViews>
    <sheetView topLeftCell="A216" zoomScale="67" zoomScaleNormal="67" zoomScalePageLayoutView="73" workbookViewId="0">
      <selection activeCell="A219" sqref="A1:I219"/>
    </sheetView>
  </sheetViews>
  <sheetFormatPr baseColWidth="10" defaultColWidth="11" defaultRowHeight="16" x14ac:dyDescent="0.2"/>
  <cols>
    <col min="1" max="1" width="13.1640625" style="1" customWidth="1"/>
    <col min="2" max="2" width="96.1640625" style="203" customWidth="1"/>
    <col min="3" max="3" width="22.33203125" customWidth="1"/>
    <col min="4" max="4" width="53" customWidth="1"/>
    <col min="5" max="5" width="85" customWidth="1"/>
    <col min="6" max="6" width="26.33203125" customWidth="1"/>
    <col min="7" max="7" width="30.1640625" customWidth="1"/>
    <col min="8" max="8" width="128.83203125" style="229" bestFit="1" customWidth="1"/>
    <col min="9" max="9" width="255.6640625" style="208" bestFit="1" customWidth="1"/>
  </cols>
  <sheetData>
    <row r="1" spans="1:9" s="1" customFormat="1" ht="17" thickBot="1" x14ac:dyDescent="0.25">
      <c r="A1" s="422" t="s">
        <v>56</v>
      </c>
      <c r="B1" s="423"/>
      <c r="C1" s="423"/>
      <c r="D1" s="423"/>
      <c r="E1" s="423"/>
      <c r="F1" s="423"/>
      <c r="G1" s="423"/>
      <c r="H1" s="423"/>
      <c r="I1" s="424"/>
    </row>
    <row r="2" spans="1:9" s="1" customFormat="1" x14ac:dyDescent="0.2">
      <c r="A2" s="183" t="s">
        <v>24</v>
      </c>
      <c r="B2" s="184" t="s">
        <v>0</v>
      </c>
      <c r="C2" s="184" t="s">
        <v>42</v>
      </c>
      <c r="D2" s="184" t="s">
        <v>37</v>
      </c>
      <c r="E2" s="184" t="s">
        <v>41</v>
      </c>
      <c r="F2" s="184" t="s">
        <v>9</v>
      </c>
      <c r="G2" s="184" t="s">
        <v>43</v>
      </c>
      <c r="H2" s="184" t="s">
        <v>2</v>
      </c>
      <c r="I2" s="209" t="s">
        <v>1</v>
      </c>
    </row>
    <row r="3" spans="1:9" ht="99" customHeight="1" x14ac:dyDescent="0.2">
      <c r="A3" s="151">
        <v>1</v>
      </c>
      <c r="B3" s="187" t="s">
        <v>166</v>
      </c>
      <c r="C3" s="147" t="s">
        <v>62</v>
      </c>
      <c r="D3" s="147">
        <v>350</v>
      </c>
      <c r="E3" s="147"/>
      <c r="F3" s="148" t="s">
        <v>63</v>
      </c>
      <c r="G3" s="148" t="s">
        <v>66</v>
      </c>
      <c r="H3" s="189" t="s">
        <v>163</v>
      </c>
      <c r="I3" s="210" t="s">
        <v>162</v>
      </c>
    </row>
    <row r="4" spans="1:9" ht="93" customHeight="1" x14ac:dyDescent="0.2">
      <c r="A4" s="151">
        <v>2</v>
      </c>
      <c r="B4" s="187" t="s">
        <v>165</v>
      </c>
      <c r="C4" s="147" t="s">
        <v>62</v>
      </c>
      <c r="D4" s="147">
        <v>200</v>
      </c>
      <c r="E4" s="147">
        <f>100*200</f>
        <v>20000</v>
      </c>
      <c r="F4" s="148" t="s">
        <v>63</v>
      </c>
      <c r="G4" s="148" t="s">
        <v>66</v>
      </c>
      <c r="H4" s="189" t="s">
        <v>163</v>
      </c>
      <c r="I4" s="210" t="s">
        <v>162</v>
      </c>
    </row>
    <row r="5" spans="1:9" ht="96" customHeight="1" x14ac:dyDescent="0.2">
      <c r="A5" s="151">
        <v>3</v>
      </c>
      <c r="B5" s="187" t="s">
        <v>164</v>
      </c>
      <c r="C5" s="147" t="s">
        <v>62</v>
      </c>
      <c r="D5" s="147">
        <v>50</v>
      </c>
      <c r="E5" s="147">
        <v>50000</v>
      </c>
      <c r="F5" s="148" t="s">
        <v>63</v>
      </c>
      <c r="G5" s="148" t="s">
        <v>66</v>
      </c>
      <c r="H5" s="189" t="s">
        <v>163</v>
      </c>
      <c r="I5" s="210" t="s">
        <v>162</v>
      </c>
    </row>
    <row r="6" spans="1:9" ht="120" customHeight="1" x14ac:dyDescent="0.2">
      <c r="A6" s="151">
        <v>4</v>
      </c>
      <c r="B6" s="187" t="s">
        <v>174</v>
      </c>
      <c r="C6" s="147" t="s">
        <v>76</v>
      </c>
      <c r="D6" s="147">
        <f>60000*10/1000/10</f>
        <v>60</v>
      </c>
      <c r="E6" s="147">
        <f>450*D6</f>
        <v>27000</v>
      </c>
      <c r="F6" s="148" t="s">
        <v>63</v>
      </c>
      <c r="G6" s="148" t="s">
        <v>66</v>
      </c>
      <c r="H6" s="189" t="s">
        <v>199</v>
      </c>
      <c r="I6" s="210" t="s">
        <v>198</v>
      </c>
    </row>
    <row r="7" spans="1:9" ht="128" x14ac:dyDescent="0.2">
      <c r="A7" s="151">
        <v>5</v>
      </c>
      <c r="B7" s="187" t="s">
        <v>118</v>
      </c>
      <c r="C7" s="147" t="s">
        <v>76</v>
      </c>
      <c r="D7" s="147">
        <v>30</v>
      </c>
      <c r="E7" s="147">
        <f>450*D7</f>
        <v>13500</v>
      </c>
      <c r="F7" s="148" t="s">
        <v>63</v>
      </c>
      <c r="G7" s="148" t="s">
        <v>66</v>
      </c>
      <c r="H7" s="189" t="s">
        <v>217</v>
      </c>
      <c r="I7" s="210" t="s">
        <v>200</v>
      </c>
    </row>
    <row r="8" spans="1:9" ht="288" x14ac:dyDescent="0.2">
      <c r="A8" s="151">
        <v>6</v>
      </c>
      <c r="B8" s="187" t="s">
        <v>196</v>
      </c>
      <c r="C8" s="147" t="s">
        <v>76</v>
      </c>
      <c r="D8" s="147">
        <v>50</v>
      </c>
      <c r="E8" s="147">
        <f>450*D8</f>
        <v>22500</v>
      </c>
      <c r="F8" s="148" t="s">
        <v>63</v>
      </c>
      <c r="G8" s="148" t="s">
        <v>66</v>
      </c>
      <c r="H8" s="189" t="s">
        <v>218</v>
      </c>
      <c r="I8" s="210" t="s">
        <v>197</v>
      </c>
    </row>
    <row r="9" spans="1:9" ht="87" customHeight="1" x14ac:dyDescent="0.2">
      <c r="A9" s="151">
        <v>7</v>
      </c>
      <c r="B9" s="187" t="s">
        <v>216</v>
      </c>
      <c r="C9" s="147" t="s">
        <v>76</v>
      </c>
      <c r="D9" s="147">
        <v>50</v>
      </c>
      <c r="E9" s="147">
        <f>450*D9</f>
        <v>22500</v>
      </c>
      <c r="F9" s="148" t="s">
        <v>63</v>
      </c>
      <c r="G9" s="148" t="s">
        <v>66</v>
      </c>
      <c r="H9" s="189" t="s">
        <v>215</v>
      </c>
      <c r="I9" s="210"/>
    </row>
    <row r="10" spans="1:9" ht="128" x14ac:dyDescent="0.2">
      <c r="A10" s="151">
        <v>8</v>
      </c>
      <c r="B10" s="187" t="s">
        <v>175</v>
      </c>
      <c r="C10" s="147" t="s">
        <v>76</v>
      </c>
      <c r="D10" s="147">
        <v>50</v>
      </c>
      <c r="E10" s="147">
        <f>600*D10</f>
        <v>30000</v>
      </c>
      <c r="F10" s="148" t="s">
        <v>63</v>
      </c>
      <c r="G10" s="148" t="s">
        <v>66</v>
      </c>
      <c r="H10" s="204" t="s">
        <v>219</v>
      </c>
      <c r="I10" s="210" t="s">
        <v>201</v>
      </c>
    </row>
    <row r="11" spans="1:9" ht="74.25" customHeight="1" x14ac:dyDescent="0.2">
      <c r="A11" s="151">
        <v>9</v>
      </c>
      <c r="B11" s="187" t="s">
        <v>202</v>
      </c>
      <c r="C11" s="147" t="s">
        <v>76</v>
      </c>
      <c r="D11" s="147">
        <v>50</v>
      </c>
      <c r="E11" s="147">
        <f>600*D11</f>
        <v>30000</v>
      </c>
      <c r="F11" s="148" t="s">
        <v>63</v>
      </c>
      <c r="G11" s="148" t="s">
        <v>66</v>
      </c>
      <c r="H11" s="204" t="s">
        <v>220</v>
      </c>
      <c r="I11" s="210" t="s">
        <v>203</v>
      </c>
    </row>
    <row r="12" spans="1:9" ht="99.75" customHeight="1" x14ac:dyDescent="0.2">
      <c r="A12" s="151">
        <v>10</v>
      </c>
      <c r="B12" s="187" t="s">
        <v>176</v>
      </c>
      <c r="C12" s="147" t="s">
        <v>62</v>
      </c>
      <c r="D12" s="147">
        <v>200</v>
      </c>
      <c r="E12" s="147">
        <f>1100*D12</f>
        <v>220000</v>
      </c>
      <c r="F12" s="148" t="s">
        <v>63</v>
      </c>
      <c r="G12" s="148" t="s">
        <v>66</v>
      </c>
      <c r="H12" s="204" t="s">
        <v>221</v>
      </c>
      <c r="I12" s="210" t="s">
        <v>204</v>
      </c>
    </row>
    <row r="13" spans="1:9" ht="142.5" customHeight="1" x14ac:dyDescent="0.2">
      <c r="A13" s="151">
        <v>11</v>
      </c>
      <c r="B13" s="188" t="s">
        <v>177</v>
      </c>
      <c r="C13" s="150" t="s">
        <v>76</v>
      </c>
      <c r="D13" s="150">
        <v>1000</v>
      </c>
      <c r="E13" s="150">
        <f>450*D13</f>
        <v>450000</v>
      </c>
      <c r="F13" s="149" t="s">
        <v>63</v>
      </c>
      <c r="G13" s="149" t="s">
        <v>66</v>
      </c>
      <c r="H13" s="204" t="s">
        <v>189</v>
      </c>
      <c r="I13" s="210" t="s">
        <v>162</v>
      </c>
    </row>
    <row r="14" spans="1:9" ht="142.5" customHeight="1" x14ac:dyDescent="0.2">
      <c r="A14" s="151">
        <v>12</v>
      </c>
      <c r="B14" s="188" t="s">
        <v>178</v>
      </c>
      <c r="C14" s="150" t="s">
        <v>76</v>
      </c>
      <c r="D14" s="150">
        <v>100</v>
      </c>
      <c r="E14" s="150">
        <f>2000*D14</f>
        <v>200000</v>
      </c>
      <c r="F14" s="149" t="s">
        <v>63</v>
      </c>
      <c r="G14" s="149" t="s">
        <v>66</v>
      </c>
      <c r="H14" s="204" t="s">
        <v>190</v>
      </c>
      <c r="I14" s="210" t="s">
        <v>162</v>
      </c>
    </row>
    <row r="15" spans="1:9" ht="96" customHeight="1" x14ac:dyDescent="0.2">
      <c r="A15" s="151">
        <v>13</v>
      </c>
      <c r="B15" s="188" t="s">
        <v>179</v>
      </c>
      <c r="C15" s="150" t="s">
        <v>76</v>
      </c>
      <c r="D15" s="150">
        <v>20</v>
      </c>
      <c r="E15" s="150">
        <f>450*D15</f>
        <v>9000</v>
      </c>
      <c r="F15" s="149" t="s">
        <v>63</v>
      </c>
      <c r="G15" s="149" t="s">
        <v>66</v>
      </c>
      <c r="H15" s="189" t="s">
        <v>211</v>
      </c>
      <c r="I15" s="211" t="s">
        <v>210</v>
      </c>
    </row>
    <row r="16" spans="1:9" ht="144" customHeight="1" x14ac:dyDescent="0.2">
      <c r="A16" s="151">
        <v>14</v>
      </c>
      <c r="B16" s="187" t="s">
        <v>209</v>
      </c>
      <c r="C16" s="147" t="s">
        <v>62</v>
      </c>
      <c r="D16" s="147">
        <v>1</v>
      </c>
      <c r="E16" s="147">
        <v>45000</v>
      </c>
      <c r="F16" s="148" t="s">
        <v>63</v>
      </c>
      <c r="G16" s="148" t="s">
        <v>66</v>
      </c>
      <c r="H16" s="189" t="s">
        <v>191</v>
      </c>
      <c r="I16" s="210" t="s">
        <v>162</v>
      </c>
    </row>
    <row r="17" spans="1:9" ht="152" customHeight="1" x14ac:dyDescent="0.2">
      <c r="A17" s="151">
        <v>15</v>
      </c>
      <c r="B17" s="187" t="s">
        <v>140</v>
      </c>
      <c r="C17" s="147" t="s">
        <v>62</v>
      </c>
      <c r="D17" s="147">
        <v>25</v>
      </c>
      <c r="E17" s="147">
        <f>1900*D17</f>
        <v>47500</v>
      </c>
      <c r="F17" s="148" t="s">
        <v>63</v>
      </c>
      <c r="G17" s="148" t="s">
        <v>66</v>
      </c>
      <c r="H17" s="189" t="s">
        <v>191</v>
      </c>
      <c r="I17" s="210" t="s">
        <v>162</v>
      </c>
    </row>
    <row r="18" spans="1:9" ht="150" customHeight="1" x14ac:dyDescent="0.2">
      <c r="A18" s="151">
        <v>16</v>
      </c>
      <c r="B18" s="187" t="s">
        <v>180</v>
      </c>
      <c r="C18" s="147" t="s">
        <v>62</v>
      </c>
      <c r="D18" s="147">
        <v>25</v>
      </c>
      <c r="E18" s="147">
        <f>10000*D18</f>
        <v>250000</v>
      </c>
      <c r="F18" s="148" t="s">
        <v>63</v>
      </c>
      <c r="G18" s="148" t="s">
        <v>66</v>
      </c>
      <c r="H18" s="189" t="s">
        <v>191</v>
      </c>
      <c r="I18" s="210" t="s">
        <v>162</v>
      </c>
    </row>
    <row r="19" spans="1:9" ht="144" customHeight="1" x14ac:dyDescent="0.2">
      <c r="A19" s="151">
        <v>17</v>
      </c>
      <c r="B19" s="187" t="s">
        <v>181</v>
      </c>
      <c r="C19" s="147" t="s">
        <v>62</v>
      </c>
      <c r="D19" s="147">
        <v>25</v>
      </c>
      <c r="E19" s="147">
        <f>500*D19</f>
        <v>12500</v>
      </c>
      <c r="F19" s="148" t="s">
        <v>63</v>
      </c>
      <c r="G19" s="148" t="s">
        <v>66</v>
      </c>
      <c r="H19" s="189" t="s">
        <v>191</v>
      </c>
      <c r="I19" s="210" t="s">
        <v>162</v>
      </c>
    </row>
    <row r="20" spans="1:9" ht="80" x14ac:dyDescent="0.2">
      <c r="A20" s="151">
        <v>18</v>
      </c>
      <c r="B20" s="187" t="s">
        <v>138</v>
      </c>
      <c r="C20" s="147" t="s">
        <v>62</v>
      </c>
      <c r="D20" s="147">
        <v>2000</v>
      </c>
      <c r="E20" s="147">
        <v>400000</v>
      </c>
      <c r="F20" s="148" t="s">
        <v>63</v>
      </c>
      <c r="G20" s="148" t="s">
        <v>66</v>
      </c>
      <c r="H20" s="189" t="s">
        <v>205</v>
      </c>
      <c r="I20" s="210" t="s">
        <v>162</v>
      </c>
    </row>
    <row r="21" spans="1:9" ht="240" x14ac:dyDescent="0.2">
      <c r="A21" s="151">
        <v>19</v>
      </c>
      <c r="B21" s="187" t="s">
        <v>137</v>
      </c>
      <c r="C21" s="147" t="s">
        <v>76</v>
      </c>
      <c r="D21" s="147">
        <v>2000</v>
      </c>
      <c r="E21" s="148">
        <v>80000</v>
      </c>
      <c r="F21" s="148" t="s">
        <v>63</v>
      </c>
      <c r="G21" s="148" t="s">
        <v>66</v>
      </c>
      <c r="H21" s="189" t="s">
        <v>222</v>
      </c>
      <c r="I21" s="210" t="s">
        <v>206</v>
      </c>
    </row>
    <row r="22" spans="1:9" ht="48" x14ac:dyDescent="0.2">
      <c r="A22" s="151">
        <v>20</v>
      </c>
      <c r="B22" s="187" t="s">
        <v>139</v>
      </c>
      <c r="C22" s="147" t="s">
        <v>76</v>
      </c>
      <c r="D22" s="147"/>
      <c r="E22" s="148"/>
      <c r="F22" s="148" t="s">
        <v>63</v>
      </c>
      <c r="G22" s="148" t="s">
        <v>66</v>
      </c>
      <c r="H22" s="191"/>
      <c r="I22" s="210"/>
    </row>
    <row r="23" spans="1:9" ht="48" x14ac:dyDescent="0.2">
      <c r="A23" s="151">
        <v>21</v>
      </c>
      <c r="B23" s="187" t="s">
        <v>182</v>
      </c>
      <c r="C23" s="147" t="s">
        <v>76</v>
      </c>
      <c r="D23" s="147">
        <v>10</v>
      </c>
      <c r="E23" s="148">
        <f>600*D23</f>
        <v>6000</v>
      </c>
      <c r="F23" s="148" t="s">
        <v>63</v>
      </c>
      <c r="G23" s="148" t="s">
        <v>66</v>
      </c>
      <c r="H23" s="189" t="s">
        <v>207</v>
      </c>
      <c r="I23" s="210" t="s">
        <v>162</v>
      </c>
    </row>
    <row r="24" spans="1:9" ht="400" x14ac:dyDescent="0.2">
      <c r="A24" s="151">
        <v>22</v>
      </c>
      <c r="B24" s="187" t="s">
        <v>183</v>
      </c>
      <c r="C24" s="147" t="s">
        <v>76</v>
      </c>
      <c r="D24" s="147">
        <v>1</v>
      </c>
      <c r="E24" s="148">
        <v>20000</v>
      </c>
      <c r="F24" s="148" t="s">
        <v>63</v>
      </c>
      <c r="G24" s="148" t="s">
        <v>66</v>
      </c>
      <c r="H24" s="189" t="s">
        <v>223</v>
      </c>
      <c r="I24" s="212" t="s">
        <v>208</v>
      </c>
    </row>
    <row r="25" spans="1:9" ht="400" x14ac:dyDescent="0.2">
      <c r="A25" s="151">
        <v>23</v>
      </c>
      <c r="B25" s="187" t="s">
        <v>184</v>
      </c>
      <c r="C25" s="147" t="s">
        <v>62</v>
      </c>
      <c r="D25" s="147">
        <v>10</v>
      </c>
      <c r="E25" s="148">
        <f>20000*D25</f>
        <v>200000</v>
      </c>
      <c r="F25" s="148" t="s">
        <v>63</v>
      </c>
      <c r="G25" s="148" t="s">
        <v>66</v>
      </c>
      <c r="H25" s="189" t="s">
        <v>223</v>
      </c>
      <c r="I25" s="212" t="s">
        <v>208</v>
      </c>
    </row>
    <row r="26" spans="1:9" ht="64" x14ac:dyDescent="0.2">
      <c r="A26" s="151">
        <v>24</v>
      </c>
      <c r="B26" s="187" t="s">
        <v>185</v>
      </c>
      <c r="C26" s="147" t="s">
        <v>76</v>
      </c>
      <c r="D26" s="147">
        <v>1000</v>
      </c>
      <c r="E26" s="148">
        <f>400*D26</f>
        <v>400000</v>
      </c>
      <c r="F26" s="148" t="s">
        <v>63</v>
      </c>
      <c r="G26" s="148" t="s">
        <v>66</v>
      </c>
      <c r="H26" s="189" t="s">
        <v>214</v>
      </c>
      <c r="I26" s="210"/>
    </row>
    <row r="27" spans="1:9" ht="162" customHeight="1" x14ac:dyDescent="0.2">
      <c r="A27" s="151">
        <v>25</v>
      </c>
      <c r="B27" s="187" t="s">
        <v>158</v>
      </c>
      <c r="C27" s="147" t="s">
        <v>62</v>
      </c>
      <c r="D27" s="147">
        <v>15000</v>
      </c>
      <c r="E27" s="148">
        <f>4*D27</f>
        <v>60000</v>
      </c>
      <c r="F27" s="148" t="s">
        <v>63</v>
      </c>
      <c r="G27" s="148" t="s">
        <v>66</v>
      </c>
      <c r="H27" s="189" t="s">
        <v>224</v>
      </c>
      <c r="I27" s="210" t="s">
        <v>159</v>
      </c>
    </row>
    <row r="28" spans="1:9" ht="48" x14ac:dyDescent="0.2">
      <c r="A28" s="151">
        <v>26</v>
      </c>
      <c r="B28" s="187" t="s">
        <v>160</v>
      </c>
      <c r="C28" s="147" t="s">
        <v>76</v>
      </c>
      <c r="D28" s="147">
        <v>100</v>
      </c>
      <c r="E28" s="148">
        <f>450*D28</f>
        <v>45000</v>
      </c>
      <c r="F28" s="148" t="s">
        <v>63</v>
      </c>
      <c r="G28" s="148" t="s">
        <v>66</v>
      </c>
      <c r="H28" s="189" t="s">
        <v>161</v>
      </c>
      <c r="I28" s="210" t="s">
        <v>159</v>
      </c>
    </row>
    <row r="29" spans="1:9" ht="101.25" customHeight="1" x14ac:dyDescent="0.2">
      <c r="A29" s="151">
        <v>27</v>
      </c>
      <c r="B29" s="189" t="s">
        <v>186</v>
      </c>
      <c r="C29" s="147" t="s">
        <v>62</v>
      </c>
      <c r="D29" s="148">
        <v>10</v>
      </c>
      <c r="E29" s="148">
        <f>30000*D29</f>
        <v>300000</v>
      </c>
      <c r="F29" s="148" t="s">
        <v>63</v>
      </c>
      <c r="G29" s="148" t="s">
        <v>66</v>
      </c>
      <c r="H29" s="189" t="s">
        <v>92</v>
      </c>
      <c r="I29" s="210" t="s">
        <v>162</v>
      </c>
    </row>
    <row r="30" spans="1:9" ht="121.5" customHeight="1" x14ac:dyDescent="0.2">
      <c r="A30" s="151">
        <v>28</v>
      </c>
      <c r="B30" s="187" t="s">
        <v>2161</v>
      </c>
      <c r="C30" s="147" t="s">
        <v>62</v>
      </c>
      <c r="D30" s="147">
        <v>70</v>
      </c>
      <c r="E30" s="147">
        <f>1650*D30</f>
        <v>115500</v>
      </c>
      <c r="F30" s="148" t="s">
        <v>63</v>
      </c>
      <c r="G30" s="148" t="s">
        <v>66</v>
      </c>
      <c r="H30" s="189" t="s">
        <v>212</v>
      </c>
      <c r="I30" s="210" t="s">
        <v>162</v>
      </c>
    </row>
    <row r="31" spans="1:9" ht="74.25" customHeight="1" x14ac:dyDescent="0.2">
      <c r="A31" s="151">
        <v>29</v>
      </c>
      <c r="B31" s="187" t="s">
        <v>187</v>
      </c>
      <c r="C31" s="147" t="s">
        <v>76</v>
      </c>
      <c r="D31" s="147">
        <v>200</v>
      </c>
      <c r="E31" s="147">
        <f>400*D31</f>
        <v>80000</v>
      </c>
      <c r="F31" s="148" t="s">
        <v>63</v>
      </c>
      <c r="G31" s="148" t="s">
        <v>66</v>
      </c>
      <c r="H31" s="189" t="s">
        <v>213</v>
      </c>
      <c r="I31" s="210" t="s">
        <v>162</v>
      </c>
    </row>
    <row r="32" spans="1:9" ht="74.25" customHeight="1" x14ac:dyDescent="0.2">
      <c r="A32" s="151">
        <v>30</v>
      </c>
      <c r="B32" s="187" t="s">
        <v>188</v>
      </c>
      <c r="C32" s="147" t="s">
        <v>62</v>
      </c>
      <c r="D32" s="147">
        <f>(250000+550000+40000)/10000</f>
        <v>84</v>
      </c>
      <c r="E32" s="147">
        <f>10000*D32</f>
        <v>840000</v>
      </c>
      <c r="F32" s="148" t="s">
        <v>63</v>
      </c>
      <c r="G32" s="148" t="s">
        <v>66</v>
      </c>
      <c r="H32" s="189" t="s">
        <v>167</v>
      </c>
      <c r="I32" s="210" t="s">
        <v>162</v>
      </c>
    </row>
    <row r="33" spans="1:9" ht="127" customHeight="1" x14ac:dyDescent="0.2">
      <c r="A33" s="151">
        <v>31</v>
      </c>
      <c r="B33" s="187" t="s">
        <v>2238</v>
      </c>
      <c r="C33" s="147" t="s">
        <v>62</v>
      </c>
      <c r="D33" s="147">
        <f>150*5000/1000/10</f>
        <v>75</v>
      </c>
      <c r="E33" s="147">
        <v>300000</v>
      </c>
      <c r="F33" s="148" t="s">
        <v>63</v>
      </c>
      <c r="G33" s="148" t="s">
        <v>66</v>
      </c>
      <c r="H33" s="189" t="s">
        <v>192</v>
      </c>
      <c r="I33" s="210" t="s">
        <v>162</v>
      </c>
    </row>
    <row r="34" spans="1:9" ht="74.25" customHeight="1" x14ac:dyDescent="0.2">
      <c r="A34" s="151">
        <v>32</v>
      </c>
      <c r="B34" s="187" t="s">
        <v>117</v>
      </c>
      <c r="C34" s="147" t="s">
        <v>62</v>
      </c>
      <c r="D34" s="147">
        <v>3</v>
      </c>
      <c r="E34" s="147">
        <v>15000</v>
      </c>
      <c r="F34" s="148" t="s">
        <v>63</v>
      </c>
      <c r="G34" s="148" t="s">
        <v>66</v>
      </c>
      <c r="H34" s="189" t="s">
        <v>168</v>
      </c>
      <c r="I34" s="210" t="s">
        <v>169</v>
      </c>
    </row>
    <row r="35" spans="1:9" ht="310" customHeight="1" x14ac:dyDescent="0.2">
      <c r="A35" s="151">
        <v>33</v>
      </c>
      <c r="B35" s="187" t="s">
        <v>2237</v>
      </c>
      <c r="C35" s="139" t="s">
        <v>8</v>
      </c>
      <c r="D35" s="139" t="s">
        <v>105</v>
      </c>
      <c r="E35" s="139">
        <v>100000</v>
      </c>
      <c r="F35" s="139" t="s">
        <v>16</v>
      </c>
      <c r="G35" s="139" t="s">
        <v>106</v>
      </c>
      <c r="H35" s="187" t="s">
        <v>107</v>
      </c>
      <c r="I35" s="210" t="s">
        <v>162</v>
      </c>
    </row>
    <row r="36" spans="1:9" ht="368" x14ac:dyDescent="0.2">
      <c r="A36" s="151">
        <v>34</v>
      </c>
      <c r="B36" s="189" t="s">
        <v>268</v>
      </c>
      <c r="C36" s="140" t="s">
        <v>8</v>
      </c>
      <c r="D36" s="147" t="s">
        <v>269</v>
      </c>
      <c r="E36" s="147">
        <v>10500</v>
      </c>
      <c r="F36" s="140" t="s">
        <v>22</v>
      </c>
      <c r="G36" s="94" t="s">
        <v>235</v>
      </c>
      <c r="H36" s="189" t="s">
        <v>270</v>
      </c>
      <c r="I36" s="210" t="s">
        <v>271</v>
      </c>
    </row>
    <row r="37" spans="1:9" ht="352" x14ac:dyDescent="0.2">
      <c r="A37" s="151">
        <v>35</v>
      </c>
      <c r="B37" s="189" t="s">
        <v>268</v>
      </c>
      <c r="C37" s="140" t="s">
        <v>8</v>
      </c>
      <c r="D37" s="147" t="s">
        <v>269</v>
      </c>
      <c r="E37" s="147">
        <v>10500</v>
      </c>
      <c r="F37" s="140" t="s">
        <v>23</v>
      </c>
      <c r="G37" s="94" t="s">
        <v>235</v>
      </c>
      <c r="H37" s="189" t="s">
        <v>272</v>
      </c>
      <c r="I37" s="210" t="s">
        <v>271</v>
      </c>
    </row>
    <row r="38" spans="1:9" ht="352" x14ac:dyDescent="0.2">
      <c r="A38" s="151">
        <v>36</v>
      </c>
      <c r="B38" s="189" t="s">
        <v>273</v>
      </c>
      <c r="C38" s="140" t="s">
        <v>7</v>
      </c>
      <c r="D38" s="152" t="s">
        <v>274</v>
      </c>
      <c r="E38" s="147">
        <v>24500</v>
      </c>
      <c r="F38" s="140" t="s">
        <v>12</v>
      </c>
      <c r="G38" s="94" t="s">
        <v>235</v>
      </c>
      <c r="H38" s="189" t="s">
        <v>275</v>
      </c>
      <c r="I38" s="210" t="s">
        <v>271</v>
      </c>
    </row>
    <row r="39" spans="1:9" ht="352" x14ac:dyDescent="0.2">
      <c r="A39" s="151">
        <v>37</v>
      </c>
      <c r="B39" s="189" t="s">
        <v>273</v>
      </c>
      <c r="C39" s="140" t="s">
        <v>7</v>
      </c>
      <c r="D39" s="147" t="s">
        <v>276</v>
      </c>
      <c r="E39" s="147">
        <v>45500</v>
      </c>
      <c r="F39" s="140" t="s">
        <v>11</v>
      </c>
      <c r="G39" s="94" t="s">
        <v>235</v>
      </c>
      <c r="H39" s="189" t="s">
        <v>277</v>
      </c>
      <c r="I39" s="210" t="s">
        <v>271</v>
      </c>
    </row>
    <row r="40" spans="1:9" ht="352" x14ac:dyDescent="0.2">
      <c r="A40" s="151">
        <v>38</v>
      </c>
      <c r="B40" s="189" t="s">
        <v>273</v>
      </c>
      <c r="C40" s="140" t="s">
        <v>7</v>
      </c>
      <c r="D40" s="147" t="s">
        <v>278</v>
      </c>
      <c r="E40" s="147">
        <v>70000</v>
      </c>
      <c r="F40" s="140" t="s">
        <v>21</v>
      </c>
      <c r="G40" s="94" t="s">
        <v>235</v>
      </c>
      <c r="H40" s="189" t="s">
        <v>277</v>
      </c>
      <c r="I40" s="210" t="s">
        <v>271</v>
      </c>
    </row>
    <row r="41" spans="1:9" ht="352" x14ac:dyDescent="0.2">
      <c r="A41" s="151">
        <v>39</v>
      </c>
      <c r="B41" s="189" t="s">
        <v>273</v>
      </c>
      <c r="C41" s="140" t="s">
        <v>7</v>
      </c>
      <c r="D41" s="147" t="s">
        <v>279</v>
      </c>
      <c r="E41" s="147">
        <v>28000</v>
      </c>
      <c r="F41" s="140" t="s">
        <v>16</v>
      </c>
      <c r="G41" s="94" t="s">
        <v>235</v>
      </c>
      <c r="H41" s="189" t="s">
        <v>277</v>
      </c>
      <c r="I41" s="210" t="s">
        <v>271</v>
      </c>
    </row>
    <row r="42" spans="1:9" ht="352" x14ac:dyDescent="0.2">
      <c r="A42" s="151">
        <v>40</v>
      </c>
      <c r="B42" s="189" t="s">
        <v>273</v>
      </c>
      <c r="C42" s="140" t="s">
        <v>7</v>
      </c>
      <c r="D42" s="147" t="s">
        <v>278</v>
      </c>
      <c r="E42" s="147">
        <v>70000</v>
      </c>
      <c r="F42" s="140" t="s">
        <v>17</v>
      </c>
      <c r="G42" s="94" t="s">
        <v>235</v>
      </c>
      <c r="H42" s="189" t="s">
        <v>277</v>
      </c>
      <c r="I42" s="210" t="s">
        <v>271</v>
      </c>
    </row>
    <row r="43" spans="1:9" ht="352" x14ac:dyDescent="0.2">
      <c r="A43" s="151">
        <v>41</v>
      </c>
      <c r="B43" s="189" t="s">
        <v>273</v>
      </c>
      <c r="C43" s="140" t="s">
        <v>7</v>
      </c>
      <c r="D43" s="147" t="s">
        <v>280</v>
      </c>
      <c r="E43" s="147">
        <v>64750</v>
      </c>
      <c r="F43" s="140" t="s">
        <v>23</v>
      </c>
      <c r="G43" s="94" t="s">
        <v>235</v>
      </c>
      <c r="H43" s="189" t="s">
        <v>277</v>
      </c>
      <c r="I43" s="210" t="s">
        <v>271</v>
      </c>
    </row>
    <row r="44" spans="1:9" ht="352" x14ac:dyDescent="0.2">
      <c r="A44" s="151">
        <v>42</v>
      </c>
      <c r="B44" s="189" t="s">
        <v>273</v>
      </c>
      <c r="C44" s="140" t="s">
        <v>7</v>
      </c>
      <c r="D44" s="147" t="s">
        <v>281</v>
      </c>
      <c r="E44" s="147">
        <v>87500</v>
      </c>
      <c r="F44" s="140" t="s">
        <v>22</v>
      </c>
      <c r="G44" s="94" t="s">
        <v>235</v>
      </c>
      <c r="H44" s="189" t="s">
        <v>277</v>
      </c>
      <c r="I44" s="210" t="s">
        <v>271</v>
      </c>
    </row>
    <row r="45" spans="1:9" ht="352" x14ac:dyDescent="0.2">
      <c r="A45" s="151">
        <v>43</v>
      </c>
      <c r="B45" s="189" t="s">
        <v>273</v>
      </c>
      <c r="C45" s="140" t="s">
        <v>7</v>
      </c>
      <c r="D45" s="147" t="s">
        <v>282</v>
      </c>
      <c r="E45" s="147">
        <v>42000</v>
      </c>
      <c r="F45" s="140" t="s">
        <v>19</v>
      </c>
      <c r="G45" s="94" t="s">
        <v>235</v>
      </c>
      <c r="H45" s="189" t="s">
        <v>277</v>
      </c>
      <c r="I45" s="210" t="s">
        <v>271</v>
      </c>
    </row>
    <row r="46" spans="1:9" ht="192" x14ac:dyDescent="0.2">
      <c r="A46" s="151">
        <v>44</v>
      </c>
      <c r="B46" s="189" t="s">
        <v>2162</v>
      </c>
      <c r="C46" s="140" t="s">
        <v>7</v>
      </c>
      <c r="D46" s="152" t="s">
        <v>278</v>
      </c>
      <c r="E46" s="153">
        <v>1500000</v>
      </c>
      <c r="F46" s="140" t="s">
        <v>12</v>
      </c>
      <c r="G46" s="94" t="s">
        <v>235</v>
      </c>
      <c r="H46" s="189" t="s">
        <v>283</v>
      </c>
      <c r="I46" s="210" t="s">
        <v>284</v>
      </c>
    </row>
    <row r="47" spans="1:9" ht="224" x14ac:dyDescent="0.2">
      <c r="A47" s="151">
        <v>45</v>
      </c>
      <c r="B47" s="189" t="s">
        <v>2221</v>
      </c>
      <c r="C47" s="140" t="s">
        <v>8</v>
      </c>
      <c r="D47" s="152" t="s">
        <v>285</v>
      </c>
      <c r="E47" s="153">
        <v>500000</v>
      </c>
      <c r="F47" s="140" t="s">
        <v>48</v>
      </c>
      <c r="G47" s="94" t="s">
        <v>235</v>
      </c>
      <c r="H47" s="189" t="s">
        <v>2163</v>
      </c>
      <c r="I47" s="210" t="s">
        <v>286</v>
      </c>
    </row>
    <row r="48" spans="1:9" ht="212" customHeight="1" x14ac:dyDescent="0.2">
      <c r="A48" s="151">
        <v>46</v>
      </c>
      <c r="B48" s="189" t="s">
        <v>287</v>
      </c>
      <c r="C48" s="140" t="s">
        <v>8</v>
      </c>
      <c r="D48" s="152" t="s">
        <v>288</v>
      </c>
      <c r="E48" s="154">
        <v>300000</v>
      </c>
      <c r="F48" s="140" t="s">
        <v>48</v>
      </c>
      <c r="G48" s="94" t="s">
        <v>235</v>
      </c>
      <c r="H48" s="189" t="s">
        <v>2164</v>
      </c>
      <c r="I48" s="210" t="s">
        <v>289</v>
      </c>
    </row>
    <row r="49" spans="1:9" ht="409" x14ac:dyDescent="0.2">
      <c r="A49" s="151">
        <v>47</v>
      </c>
      <c r="B49" s="190" t="s">
        <v>290</v>
      </c>
      <c r="C49" s="140" t="s">
        <v>7</v>
      </c>
      <c r="D49" s="152" t="s">
        <v>291</v>
      </c>
      <c r="E49" s="153">
        <v>85000</v>
      </c>
      <c r="F49" s="140" t="s">
        <v>48</v>
      </c>
      <c r="G49" s="94" t="s">
        <v>235</v>
      </c>
      <c r="H49" s="189" t="s">
        <v>2165</v>
      </c>
      <c r="I49" s="210" t="s">
        <v>292</v>
      </c>
    </row>
    <row r="50" spans="1:9" ht="304" x14ac:dyDescent="0.2">
      <c r="A50" s="151">
        <v>48</v>
      </c>
      <c r="B50" s="189" t="s">
        <v>293</v>
      </c>
      <c r="C50" s="140" t="s">
        <v>8</v>
      </c>
      <c r="D50" s="152" t="s">
        <v>294</v>
      </c>
      <c r="E50" s="153">
        <v>1600000</v>
      </c>
      <c r="F50" s="140" t="s">
        <v>48</v>
      </c>
      <c r="G50" s="94" t="s">
        <v>235</v>
      </c>
      <c r="H50" s="189" t="s">
        <v>295</v>
      </c>
      <c r="I50" s="210" t="s">
        <v>296</v>
      </c>
    </row>
    <row r="51" spans="1:9" ht="409" x14ac:dyDescent="0.2">
      <c r="A51" s="151">
        <v>49</v>
      </c>
      <c r="B51" s="189" t="s">
        <v>297</v>
      </c>
      <c r="C51" s="140" t="s">
        <v>8</v>
      </c>
      <c r="D51" s="152" t="s">
        <v>298</v>
      </c>
      <c r="E51" s="152">
        <v>500000</v>
      </c>
      <c r="F51" s="140" t="s">
        <v>48</v>
      </c>
      <c r="G51" s="94" t="s">
        <v>235</v>
      </c>
      <c r="H51" s="189" t="s">
        <v>299</v>
      </c>
      <c r="I51" s="210" t="s">
        <v>2222</v>
      </c>
    </row>
    <row r="52" spans="1:9" ht="96" customHeight="1" x14ac:dyDescent="0.2">
      <c r="A52" s="151">
        <v>50</v>
      </c>
      <c r="B52" s="191" t="s">
        <v>394</v>
      </c>
      <c r="C52" s="147" t="s">
        <v>7</v>
      </c>
      <c r="D52" s="147" t="s">
        <v>395</v>
      </c>
      <c r="E52" s="156">
        <v>300000</v>
      </c>
      <c r="F52" s="147" t="s">
        <v>48</v>
      </c>
      <c r="G52" s="157" t="s">
        <v>355</v>
      </c>
      <c r="H52" s="190" t="s">
        <v>380</v>
      </c>
      <c r="I52" s="213" t="s">
        <v>375</v>
      </c>
    </row>
    <row r="53" spans="1:9" ht="48" x14ac:dyDescent="0.2">
      <c r="A53" s="151">
        <v>51</v>
      </c>
      <c r="B53" s="191" t="s">
        <v>396</v>
      </c>
      <c r="C53" s="147" t="s">
        <v>7</v>
      </c>
      <c r="D53" s="159" t="s">
        <v>395</v>
      </c>
      <c r="E53" s="160">
        <v>60000</v>
      </c>
      <c r="F53" s="147" t="s">
        <v>48</v>
      </c>
      <c r="G53" s="157" t="s">
        <v>387</v>
      </c>
      <c r="H53" s="190" t="s">
        <v>397</v>
      </c>
      <c r="I53" s="214" t="s">
        <v>398</v>
      </c>
    </row>
    <row r="54" spans="1:9" ht="64" x14ac:dyDescent="0.2">
      <c r="A54" s="151">
        <v>52</v>
      </c>
      <c r="B54" s="191" t="s">
        <v>399</v>
      </c>
      <c r="C54" s="147" t="s">
        <v>7</v>
      </c>
      <c r="D54" s="147" t="s">
        <v>400</v>
      </c>
      <c r="E54" s="156">
        <v>200000</v>
      </c>
      <c r="F54" s="147" t="s">
        <v>12</v>
      </c>
      <c r="G54" s="157" t="s">
        <v>379</v>
      </c>
      <c r="H54" s="190" t="s">
        <v>401</v>
      </c>
      <c r="I54" s="210" t="s">
        <v>402</v>
      </c>
    </row>
    <row r="55" spans="1:9" ht="134" customHeight="1" x14ac:dyDescent="0.2">
      <c r="A55" s="151">
        <v>53</v>
      </c>
      <c r="B55" s="191" t="s">
        <v>403</v>
      </c>
      <c r="C55" s="147" t="s">
        <v>7</v>
      </c>
      <c r="D55" s="147" t="s">
        <v>404</v>
      </c>
      <c r="E55" s="156">
        <v>80000</v>
      </c>
      <c r="F55" s="147" t="s">
        <v>13</v>
      </c>
      <c r="G55" s="157" t="s">
        <v>379</v>
      </c>
      <c r="H55" s="190" t="s">
        <v>405</v>
      </c>
      <c r="I55" s="210" t="s">
        <v>398</v>
      </c>
    </row>
    <row r="56" spans="1:9" ht="64" x14ac:dyDescent="0.2">
      <c r="A56" s="151">
        <v>54</v>
      </c>
      <c r="B56" s="191" t="s">
        <v>406</v>
      </c>
      <c r="C56" s="147" t="s">
        <v>7</v>
      </c>
      <c r="D56" s="147" t="s">
        <v>407</v>
      </c>
      <c r="E56" s="160">
        <v>150000</v>
      </c>
      <c r="F56" s="147" t="s">
        <v>20</v>
      </c>
      <c r="G56" s="157" t="s">
        <v>387</v>
      </c>
      <c r="H56" s="190" t="s">
        <v>2166</v>
      </c>
      <c r="I56" s="210" t="s">
        <v>408</v>
      </c>
    </row>
    <row r="57" spans="1:9" ht="56" x14ac:dyDescent="0.2">
      <c r="A57" s="151">
        <v>55</v>
      </c>
      <c r="B57" s="191" t="s">
        <v>409</v>
      </c>
      <c r="C57" s="147" t="s">
        <v>7</v>
      </c>
      <c r="D57" s="147" t="s">
        <v>410</v>
      </c>
      <c r="E57" s="156">
        <v>150000</v>
      </c>
      <c r="F57" s="147" t="s">
        <v>13</v>
      </c>
      <c r="G57" s="157" t="s">
        <v>411</v>
      </c>
      <c r="H57" s="191" t="s">
        <v>412</v>
      </c>
      <c r="I57" s="210"/>
    </row>
    <row r="58" spans="1:9" ht="182" x14ac:dyDescent="0.2">
      <c r="A58" s="151">
        <v>56</v>
      </c>
      <c r="B58" s="191" t="s">
        <v>413</v>
      </c>
      <c r="C58" s="147" t="s">
        <v>7</v>
      </c>
      <c r="D58" s="147" t="s">
        <v>414</v>
      </c>
      <c r="E58" s="156">
        <v>20000</v>
      </c>
      <c r="F58" s="147" t="s">
        <v>20</v>
      </c>
      <c r="G58" s="157" t="s">
        <v>379</v>
      </c>
      <c r="H58" s="191" t="s">
        <v>415</v>
      </c>
      <c r="I58" s="210" t="s">
        <v>398</v>
      </c>
    </row>
    <row r="59" spans="1:9" ht="32" x14ac:dyDescent="0.2">
      <c r="A59" s="151">
        <v>57</v>
      </c>
      <c r="B59" s="191" t="s">
        <v>418</v>
      </c>
      <c r="C59" s="147" t="s">
        <v>7</v>
      </c>
      <c r="D59" s="147" t="s">
        <v>419</v>
      </c>
      <c r="E59" s="147">
        <v>60000</v>
      </c>
      <c r="F59" s="147" t="s">
        <v>11</v>
      </c>
      <c r="G59" s="142" t="s">
        <v>420</v>
      </c>
      <c r="H59" s="189" t="s">
        <v>421</v>
      </c>
      <c r="I59" s="210"/>
    </row>
    <row r="60" spans="1:9" ht="32" x14ac:dyDescent="0.2">
      <c r="A60" s="151">
        <v>58</v>
      </c>
      <c r="B60" s="191" t="s">
        <v>422</v>
      </c>
      <c r="C60" s="147" t="s">
        <v>7</v>
      </c>
      <c r="D60" s="147" t="s">
        <v>419</v>
      </c>
      <c r="E60" s="147">
        <v>60000</v>
      </c>
      <c r="F60" s="147" t="s">
        <v>11</v>
      </c>
      <c r="G60" s="142" t="s">
        <v>420</v>
      </c>
      <c r="H60" s="189" t="s">
        <v>421</v>
      </c>
      <c r="I60" s="210"/>
    </row>
    <row r="61" spans="1:9" ht="375" x14ac:dyDescent="0.2">
      <c r="A61" s="151">
        <v>59</v>
      </c>
      <c r="B61" s="191" t="s">
        <v>452</v>
      </c>
      <c r="C61" s="147" t="s">
        <v>7</v>
      </c>
      <c r="D61" s="147" t="s">
        <v>453</v>
      </c>
      <c r="E61" s="161">
        <v>200000</v>
      </c>
      <c r="F61" s="147" t="s">
        <v>16</v>
      </c>
      <c r="G61" s="142" t="s">
        <v>454</v>
      </c>
      <c r="H61" s="36" t="s">
        <v>455</v>
      </c>
      <c r="I61" s="210" t="s">
        <v>456</v>
      </c>
    </row>
    <row r="62" spans="1:9" ht="375" x14ac:dyDescent="0.2">
      <c r="A62" s="151">
        <v>60</v>
      </c>
      <c r="B62" s="191" t="s">
        <v>452</v>
      </c>
      <c r="C62" s="147" t="s">
        <v>7</v>
      </c>
      <c r="D62" s="147" t="s">
        <v>453</v>
      </c>
      <c r="E62" s="161">
        <v>200000</v>
      </c>
      <c r="F62" s="147" t="s">
        <v>22</v>
      </c>
      <c r="G62" s="142" t="s">
        <v>454</v>
      </c>
      <c r="H62" s="36" t="s">
        <v>455</v>
      </c>
      <c r="I62" s="210" t="s">
        <v>456</v>
      </c>
    </row>
    <row r="63" spans="1:9" ht="375" x14ac:dyDescent="0.2">
      <c r="A63" s="151">
        <v>61</v>
      </c>
      <c r="B63" s="71" t="s">
        <v>2167</v>
      </c>
      <c r="C63" s="95" t="s">
        <v>7</v>
      </c>
      <c r="D63" s="95" t="s">
        <v>568</v>
      </c>
      <c r="E63" s="95" t="s">
        <v>2168</v>
      </c>
      <c r="F63" s="94" t="s">
        <v>12</v>
      </c>
      <c r="G63" s="94" t="s">
        <v>476</v>
      </c>
      <c r="H63" s="71" t="s">
        <v>569</v>
      </c>
      <c r="I63" s="46" t="s">
        <v>2169</v>
      </c>
    </row>
    <row r="64" spans="1:9" ht="390" x14ac:dyDescent="0.2">
      <c r="A64" s="151">
        <v>62</v>
      </c>
      <c r="B64" s="71" t="s">
        <v>2167</v>
      </c>
      <c r="C64" s="95" t="s">
        <v>7</v>
      </c>
      <c r="D64" s="95" t="s">
        <v>570</v>
      </c>
      <c r="E64" s="95" t="s">
        <v>2170</v>
      </c>
      <c r="F64" s="94" t="s">
        <v>23</v>
      </c>
      <c r="G64" s="94" t="s">
        <v>476</v>
      </c>
      <c r="H64" s="71" t="s">
        <v>571</v>
      </c>
      <c r="I64" s="46" t="s">
        <v>2171</v>
      </c>
    </row>
    <row r="65" spans="1:9" ht="90" x14ac:dyDescent="0.2">
      <c r="A65" s="151">
        <v>63</v>
      </c>
      <c r="B65" s="62" t="s">
        <v>2172</v>
      </c>
      <c r="C65" s="95" t="s">
        <v>8</v>
      </c>
      <c r="D65" s="94" t="s">
        <v>572</v>
      </c>
      <c r="E65" s="94" t="s">
        <v>573</v>
      </c>
      <c r="F65" s="94" t="s">
        <v>17</v>
      </c>
      <c r="G65" s="94" t="s">
        <v>574</v>
      </c>
      <c r="H65" s="62" t="s">
        <v>2173</v>
      </c>
      <c r="I65" s="46" t="s">
        <v>575</v>
      </c>
    </row>
    <row r="66" spans="1:9" ht="90" x14ac:dyDescent="0.2">
      <c r="A66" s="151">
        <v>64</v>
      </c>
      <c r="B66" s="62" t="s">
        <v>2172</v>
      </c>
      <c r="C66" s="95" t="s">
        <v>8</v>
      </c>
      <c r="D66" s="94" t="s">
        <v>572</v>
      </c>
      <c r="E66" s="94" t="s">
        <v>576</v>
      </c>
      <c r="F66" s="94" t="s">
        <v>20</v>
      </c>
      <c r="G66" s="94" t="s">
        <v>577</v>
      </c>
      <c r="H66" s="62" t="s">
        <v>2173</v>
      </c>
      <c r="I66" s="46" t="s">
        <v>575</v>
      </c>
    </row>
    <row r="67" spans="1:9" ht="90" x14ac:dyDescent="0.2">
      <c r="A67" s="151">
        <v>65</v>
      </c>
      <c r="B67" s="62" t="s">
        <v>2174</v>
      </c>
      <c r="C67" s="95" t="s">
        <v>8</v>
      </c>
      <c r="D67" s="94" t="s">
        <v>572</v>
      </c>
      <c r="E67" s="94" t="s">
        <v>578</v>
      </c>
      <c r="F67" s="94" t="s">
        <v>23</v>
      </c>
      <c r="G67" s="94" t="s">
        <v>577</v>
      </c>
      <c r="H67" s="62" t="s">
        <v>2173</v>
      </c>
      <c r="I67" s="46" t="s">
        <v>575</v>
      </c>
    </row>
    <row r="68" spans="1:9" ht="135" x14ac:dyDescent="0.2">
      <c r="A68" s="151">
        <v>66</v>
      </c>
      <c r="B68" s="71" t="s">
        <v>579</v>
      </c>
      <c r="C68" s="95" t="s">
        <v>7</v>
      </c>
      <c r="D68" s="95" t="s">
        <v>580</v>
      </c>
      <c r="E68" s="95" t="s">
        <v>581</v>
      </c>
      <c r="F68" s="95" t="s">
        <v>48</v>
      </c>
      <c r="G68" s="94" t="s">
        <v>476</v>
      </c>
      <c r="H68" s="71" t="s">
        <v>582</v>
      </c>
      <c r="I68" s="46" t="s">
        <v>583</v>
      </c>
    </row>
    <row r="69" spans="1:9" ht="190" customHeight="1" x14ac:dyDescent="0.2">
      <c r="A69" s="151">
        <v>67</v>
      </c>
      <c r="B69" s="192" t="s">
        <v>2175</v>
      </c>
      <c r="C69" s="141" t="s">
        <v>25</v>
      </c>
      <c r="D69" s="141" t="s">
        <v>7</v>
      </c>
      <c r="E69" s="163">
        <v>1786500</v>
      </c>
      <c r="F69" s="141" t="s">
        <v>22</v>
      </c>
      <c r="G69" s="140" t="s">
        <v>476</v>
      </c>
      <c r="H69" s="36" t="s">
        <v>2176</v>
      </c>
      <c r="I69" s="46" t="s">
        <v>584</v>
      </c>
    </row>
    <row r="70" spans="1:9" ht="84" x14ac:dyDescent="0.2">
      <c r="A70" s="151">
        <v>68</v>
      </c>
      <c r="B70" s="191" t="s">
        <v>2177</v>
      </c>
      <c r="C70" s="147" t="s">
        <v>8</v>
      </c>
      <c r="D70" s="147" t="s">
        <v>697</v>
      </c>
      <c r="E70" s="164">
        <f>400*1200*2</f>
        <v>960000</v>
      </c>
      <c r="F70" s="147" t="s">
        <v>10</v>
      </c>
      <c r="G70" s="142" t="s">
        <v>661</v>
      </c>
      <c r="H70" s="37" t="s">
        <v>2178</v>
      </c>
      <c r="I70" s="215" t="s">
        <v>698</v>
      </c>
    </row>
    <row r="71" spans="1:9" ht="158" customHeight="1" x14ac:dyDescent="0.2">
      <c r="A71" s="151">
        <v>69</v>
      </c>
      <c r="B71" s="191" t="s">
        <v>2179</v>
      </c>
      <c r="C71" s="147" t="s">
        <v>8</v>
      </c>
      <c r="D71" s="147" t="s">
        <v>699</v>
      </c>
      <c r="E71" s="164">
        <f>100*2000*2</f>
        <v>400000</v>
      </c>
      <c r="F71" s="147" t="s">
        <v>10</v>
      </c>
      <c r="G71" s="142" t="s">
        <v>661</v>
      </c>
      <c r="H71" s="37" t="s">
        <v>2180</v>
      </c>
      <c r="I71" s="215" t="s">
        <v>700</v>
      </c>
    </row>
    <row r="72" spans="1:9" ht="158" customHeight="1" x14ac:dyDescent="0.2">
      <c r="A72" s="151">
        <v>70</v>
      </c>
      <c r="B72" s="191" t="s">
        <v>2181</v>
      </c>
      <c r="C72" s="147" t="s">
        <v>8</v>
      </c>
      <c r="D72" s="147" t="s">
        <v>699</v>
      </c>
      <c r="E72" s="164">
        <f>100*1500*2</f>
        <v>300000</v>
      </c>
      <c r="F72" s="147" t="s">
        <v>10</v>
      </c>
      <c r="G72" s="142" t="s">
        <v>661</v>
      </c>
      <c r="H72" s="37" t="s">
        <v>2182</v>
      </c>
      <c r="I72" s="215" t="s">
        <v>701</v>
      </c>
    </row>
    <row r="73" spans="1:9" ht="70" x14ac:dyDescent="0.2">
      <c r="A73" s="151">
        <v>71</v>
      </c>
      <c r="B73" s="191" t="s">
        <v>2183</v>
      </c>
      <c r="C73" s="147" t="s">
        <v>8</v>
      </c>
      <c r="D73" s="147" t="s">
        <v>702</v>
      </c>
      <c r="E73" s="164">
        <f>40*4000*2</f>
        <v>320000</v>
      </c>
      <c r="F73" s="147" t="s">
        <v>10</v>
      </c>
      <c r="G73" s="142" t="s">
        <v>661</v>
      </c>
      <c r="H73" s="37" t="s">
        <v>703</v>
      </c>
      <c r="I73" s="215" t="s">
        <v>704</v>
      </c>
    </row>
    <row r="74" spans="1:9" ht="56" x14ac:dyDescent="0.2">
      <c r="A74" s="151">
        <v>72</v>
      </c>
      <c r="B74" s="191" t="s">
        <v>2184</v>
      </c>
      <c r="C74" s="147" t="s">
        <v>8</v>
      </c>
      <c r="D74" s="147" t="s">
        <v>705</v>
      </c>
      <c r="E74" s="164">
        <f>400*2000</f>
        <v>800000</v>
      </c>
      <c r="F74" s="147" t="s">
        <v>10</v>
      </c>
      <c r="G74" s="142" t="s">
        <v>661</v>
      </c>
      <c r="H74" s="37" t="s">
        <v>706</v>
      </c>
      <c r="I74" s="215" t="s">
        <v>704</v>
      </c>
    </row>
    <row r="75" spans="1:9" ht="56" x14ac:dyDescent="0.2">
      <c r="A75" s="151">
        <v>73</v>
      </c>
      <c r="B75" s="191" t="s">
        <v>707</v>
      </c>
      <c r="C75" s="147" t="s">
        <v>8</v>
      </c>
      <c r="D75" s="150" t="s">
        <v>708</v>
      </c>
      <c r="E75" s="164">
        <f>5*2500*4</f>
        <v>50000</v>
      </c>
      <c r="F75" s="147" t="s">
        <v>10</v>
      </c>
      <c r="G75" s="142" t="s">
        <v>661</v>
      </c>
      <c r="H75" s="37" t="s">
        <v>709</v>
      </c>
      <c r="I75" s="215" t="s">
        <v>704</v>
      </c>
    </row>
    <row r="76" spans="1:9" ht="81" customHeight="1" x14ac:dyDescent="0.2">
      <c r="A76" s="151">
        <v>74</v>
      </c>
      <c r="B76" s="193" t="s">
        <v>2185</v>
      </c>
      <c r="C76" s="147" t="s">
        <v>8</v>
      </c>
      <c r="D76" s="150" t="s">
        <v>710</v>
      </c>
      <c r="E76" s="164">
        <f>10*1500*2</f>
        <v>30000</v>
      </c>
      <c r="F76" s="147" t="s">
        <v>10</v>
      </c>
      <c r="G76" s="142" t="s">
        <v>661</v>
      </c>
      <c r="H76" s="193" t="s">
        <v>711</v>
      </c>
      <c r="I76" s="215" t="s">
        <v>704</v>
      </c>
    </row>
    <row r="77" spans="1:9" ht="81" customHeight="1" x14ac:dyDescent="0.2">
      <c r="A77" s="151">
        <v>75</v>
      </c>
      <c r="B77" s="193" t="s">
        <v>712</v>
      </c>
      <c r="C77" s="147" t="s">
        <v>8</v>
      </c>
      <c r="D77" s="150" t="s">
        <v>713</v>
      </c>
      <c r="E77" s="164">
        <f>40*800*2</f>
        <v>64000</v>
      </c>
      <c r="F77" s="147" t="s">
        <v>10</v>
      </c>
      <c r="G77" s="142" t="s">
        <v>661</v>
      </c>
      <c r="H77" s="193" t="s">
        <v>714</v>
      </c>
      <c r="I77" s="215" t="s">
        <v>704</v>
      </c>
    </row>
    <row r="78" spans="1:9" ht="56" x14ac:dyDescent="0.2">
      <c r="A78" s="151">
        <v>76</v>
      </c>
      <c r="B78" s="193" t="s">
        <v>2186</v>
      </c>
      <c r="C78" s="147" t="s">
        <v>8</v>
      </c>
      <c r="D78" s="150" t="s">
        <v>715</v>
      </c>
      <c r="E78" s="164">
        <f>20*10*2000</f>
        <v>400000</v>
      </c>
      <c r="F78" s="147" t="s">
        <v>10</v>
      </c>
      <c r="G78" s="142" t="s">
        <v>661</v>
      </c>
      <c r="H78" s="193" t="s">
        <v>716</v>
      </c>
      <c r="I78" s="215" t="s">
        <v>704</v>
      </c>
    </row>
    <row r="79" spans="1:9" ht="70" x14ac:dyDescent="0.2">
      <c r="A79" s="151">
        <v>77</v>
      </c>
      <c r="B79" s="194" t="s">
        <v>2187</v>
      </c>
      <c r="C79" s="150" t="s">
        <v>8</v>
      </c>
      <c r="D79" s="150" t="s">
        <v>717</v>
      </c>
      <c r="E79" s="164">
        <f>40*2*1000</f>
        <v>80000</v>
      </c>
      <c r="F79" s="150" t="s">
        <v>10</v>
      </c>
      <c r="G79" s="142" t="s">
        <v>661</v>
      </c>
      <c r="H79" s="194" t="s">
        <v>718</v>
      </c>
      <c r="I79" s="216" t="s">
        <v>719</v>
      </c>
    </row>
    <row r="80" spans="1:9" ht="162" customHeight="1" x14ac:dyDescent="0.2">
      <c r="A80" s="151">
        <v>78</v>
      </c>
      <c r="B80" s="194" t="s">
        <v>2188</v>
      </c>
      <c r="C80" s="150" t="s">
        <v>8</v>
      </c>
      <c r="D80" s="150" t="s">
        <v>720</v>
      </c>
      <c r="E80" s="164">
        <f>20*3*3000</f>
        <v>180000</v>
      </c>
      <c r="F80" s="150" t="s">
        <v>10</v>
      </c>
      <c r="G80" s="142" t="s">
        <v>661</v>
      </c>
      <c r="H80" s="194" t="s">
        <v>721</v>
      </c>
      <c r="I80" s="217" t="s">
        <v>722</v>
      </c>
    </row>
    <row r="81" spans="1:9" ht="113" customHeight="1" x14ac:dyDescent="0.2">
      <c r="A81" s="151">
        <v>79</v>
      </c>
      <c r="B81" s="194" t="s">
        <v>2189</v>
      </c>
      <c r="C81" s="150" t="s">
        <v>8</v>
      </c>
      <c r="D81" s="150" t="s">
        <v>723</v>
      </c>
      <c r="E81" s="165">
        <f>20000+100*800*2</f>
        <v>180000</v>
      </c>
      <c r="F81" s="150" t="s">
        <v>10</v>
      </c>
      <c r="G81" s="142" t="s">
        <v>661</v>
      </c>
      <c r="H81" s="194" t="s">
        <v>2190</v>
      </c>
      <c r="I81" s="217" t="s">
        <v>724</v>
      </c>
    </row>
    <row r="82" spans="1:9" ht="224" x14ac:dyDescent="0.2">
      <c r="A82" s="151">
        <v>80</v>
      </c>
      <c r="B82" s="191" t="s">
        <v>2191</v>
      </c>
      <c r="C82" s="147" t="s">
        <v>7</v>
      </c>
      <c r="D82" s="147" t="s">
        <v>802</v>
      </c>
      <c r="E82" s="166" t="s">
        <v>803</v>
      </c>
      <c r="F82" s="147" t="s">
        <v>17</v>
      </c>
      <c r="G82" s="142" t="s">
        <v>745</v>
      </c>
      <c r="H82" s="189" t="s">
        <v>804</v>
      </c>
      <c r="I82" s="210" t="s">
        <v>2223</v>
      </c>
    </row>
    <row r="83" spans="1:9" ht="224" x14ac:dyDescent="0.2">
      <c r="A83" s="151">
        <v>81</v>
      </c>
      <c r="B83" s="191" t="s">
        <v>2192</v>
      </c>
      <c r="C83" s="147" t="s">
        <v>7</v>
      </c>
      <c r="D83" s="147" t="s">
        <v>805</v>
      </c>
      <c r="E83" s="166" t="s">
        <v>806</v>
      </c>
      <c r="F83" s="147" t="s">
        <v>20</v>
      </c>
      <c r="G83" s="142" t="s">
        <v>745</v>
      </c>
      <c r="H83" s="189" t="s">
        <v>807</v>
      </c>
      <c r="I83" s="210" t="s">
        <v>808</v>
      </c>
    </row>
    <row r="84" spans="1:9" ht="224" x14ac:dyDescent="0.2">
      <c r="A84" s="151">
        <v>82</v>
      </c>
      <c r="B84" s="191" t="s">
        <v>2193</v>
      </c>
      <c r="C84" s="147" t="s">
        <v>7</v>
      </c>
      <c r="D84" s="147" t="s">
        <v>809</v>
      </c>
      <c r="E84" s="166" t="s">
        <v>810</v>
      </c>
      <c r="F84" s="147" t="s">
        <v>23</v>
      </c>
      <c r="G84" s="142" t="s">
        <v>745</v>
      </c>
      <c r="H84" s="189" t="s">
        <v>811</v>
      </c>
      <c r="I84" s="210" t="s">
        <v>812</v>
      </c>
    </row>
    <row r="85" spans="1:9" ht="272" x14ac:dyDescent="0.2">
      <c r="A85" s="151">
        <v>83</v>
      </c>
      <c r="B85" s="191" t="s">
        <v>2194</v>
      </c>
      <c r="C85" s="147" t="s">
        <v>7</v>
      </c>
      <c r="D85" s="147" t="s">
        <v>813</v>
      </c>
      <c r="E85" s="166" t="s">
        <v>814</v>
      </c>
      <c r="F85" s="147" t="s">
        <v>17</v>
      </c>
      <c r="G85" s="142" t="s">
        <v>745</v>
      </c>
      <c r="H85" s="189" t="s">
        <v>2195</v>
      </c>
      <c r="I85" s="210" t="s">
        <v>815</v>
      </c>
    </row>
    <row r="86" spans="1:9" ht="240" x14ac:dyDescent="0.2">
      <c r="A86" s="151">
        <v>84</v>
      </c>
      <c r="B86" s="191" t="s">
        <v>2196</v>
      </c>
      <c r="C86" s="147" t="s">
        <v>7</v>
      </c>
      <c r="D86" s="147" t="s">
        <v>816</v>
      </c>
      <c r="E86" s="166" t="s">
        <v>817</v>
      </c>
      <c r="F86" s="147" t="s">
        <v>20</v>
      </c>
      <c r="G86" s="142" t="s">
        <v>745</v>
      </c>
      <c r="H86" s="189" t="s">
        <v>2195</v>
      </c>
      <c r="I86" s="210" t="s">
        <v>818</v>
      </c>
    </row>
    <row r="87" spans="1:9" ht="240" x14ac:dyDescent="0.2">
      <c r="A87" s="151">
        <v>85</v>
      </c>
      <c r="B87" s="191" t="s">
        <v>2197</v>
      </c>
      <c r="C87" s="147" t="s">
        <v>7</v>
      </c>
      <c r="D87" s="147" t="s">
        <v>819</v>
      </c>
      <c r="E87" s="166" t="s">
        <v>820</v>
      </c>
      <c r="F87" s="147" t="s">
        <v>23</v>
      </c>
      <c r="G87" s="142" t="s">
        <v>745</v>
      </c>
      <c r="H87" s="189" t="s">
        <v>2195</v>
      </c>
      <c r="I87" s="210" t="s">
        <v>821</v>
      </c>
    </row>
    <row r="88" spans="1:9" ht="240" x14ac:dyDescent="0.2">
      <c r="A88" s="151">
        <v>86</v>
      </c>
      <c r="B88" s="191" t="s">
        <v>2198</v>
      </c>
      <c r="C88" s="147" t="s">
        <v>7</v>
      </c>
      <c r="D88" s="147" t="s">
        <v>813</v>
      </c>
      <c r="E88" s="166" t="s">
        <v>810</v>
      </c>
      <c r="F88" s="147" t="s">
        <v>17</v>
      </c>
      <c r="G88" s="142" t="s">
        <v>745</v>
      </c>
      <c r="H88" s="189" t="s">
        <v>2199</v>
      </c>
      <c r="I88" s="210" t="s">
        <v>822</v>
      </c>
    </row>
    <row r="89" spans="1:9" ht="240" x14ac:dyDescent="0.2">
      <c r="A89" s="151">
        <v>87</v>
      </c>
      <c r="B89" s="191" t="s">
        <v>2200</v>
      </c>
      <c r="C89" s="147" t="s">
        <v>7</v>
      </c>
      <c r="D89" s="147" t="s">
        <v>816</v>
      </c>
      <c r="E89" s="166" t="s">
        <v>810</v>
      </c>
      <c r="F89" s="147" t="s">
        <v>20</v>
      </c>
      <c r="G89" s="142" t="s">
        <v>745</v>
      </c>
      <c r="H89" s="189" t="s">
        <v>2199</v>
      </c>
      <c r="I89" s="210" t="s">
        <v>822</v>
      </c>
    </row>
    <row r="90" spans="1:9" ht="240" x14ac:dyDescent="0.2">
      <c r="A90" s="151">
        <v>88</v>
      </c>
      <c r="B90" s="191" t="s">
        <v>2201</v>
      </c>
      <c r="C90" s="147" t="s">
        <v>7</v>
      </c>
      <c r="D90" s="147" t="s">
        <v>823</v>
      </c>
      <c r="E90" s="166" t="s">
        <v>803</v>
      </c>
      <c r="F90" s="147" t="s">
        <v>23</v>
      </c>
      <c r="G90" s="142" t="s">
        <v>745</v>
      </c>
      <c r="H90" s="189" t="s">
        <v>2199</v>
      </c>
      <c r="I90" s="210" t="s">
        <v>824</v>
      </c>
    </row>
    <row r="91" spans="1:9" ht="107" customHeight="1" x14ac:dyDescent="0.2">
      <c r="A91" s="151">
        <v>89</v>
      </c>
      <c r="B91" s="191" t="s">
        <v>2202</v>
      </c>
      <c r="C91" s="147" t="s">
        <v>8</v>
      </c>
      <c r="D91" s="152" t="s">
        <v>830</v>
      </c>
      <c r="E91" s="152" t="s">
        <v>831</v>
      </c>
      <c r="F91" s="147" t="s">
        <v>21</v>
      </c>
      <c r="G91" s="142" t="s">
        <v>827</v>
      </c>
      <c r="H91" s="190" t="s">
        <v>2224</v>
      </c>
      <c r="I91" s="213" t="s">
        <v>829</v>
      </c>
    </row>
    <row r="92" spans="1:9" ht="99" customHeight="1" x14ac:dyDescent="0.2">
      <c r="A92" s="151">
        <v>90</v>
      </c>
      <c r="B92" s="191" t="s">
        <v>910</v>
      </c>
      <c r="C92" s="147" t="s">
        <v>8</v>
      </c>
      <c r="D92" s="147" t="s">
        <v>911</v>
      </c>
      <c r="E92" s="160">
        <v>4000000</v>
      </c>
      <c r="F92" s="147" t="s">
        <v>48</v>
      </c>
      <c r="G92" s="142" t="s">
        <v>864</v>
      </c>
      <c r="H92" s="191" t="s">
        <v>912</v>
      </c>
      <c r="I92" s="218" t="s">
        <v>913</v>
      </c>
    </row>
    <row r="93" spans="1:9" ht="91" customHeight="1" x14ac:dyDescent="0.2">
      <c r="A93" s="151">
        <v>91</v>
      </c>
      <c r="B93" s="37" t="s">
        <v>914</v>
      </c>
      <c r="C93" s="147" t="s">
        <v>7</v>
      </c>
      <c r="D93" s="159" t="s">
        <v>915</v>
      </c>
      <c r="E93" s="156">
        <v>180000</v>
      </c>
      <c r="F93" s="147" t="s">
        <v>48</v>
      </c>
      <c r="G93" s="142" t="s">
        <v>868</v>
      </c>
      <c r="H93" s="37" t="s">
        <v>916</v>
      </c>
      <c r="I93" s="212" t="s">
        <v>917</v>
      </c>
    </row>
    <row r="94" spans="1:9" ht="42" x14ac:dyDescent="0.2">
      <c r="A94" s="151">
        <v>92</v>
      </c>
      <c r="B94" s="191" t="s">
        <v>918</v>
      </c>
      <c r="C94" s="147" t="s">
        <v>7</v>
      </c>
      <c r="D94" s="147" t="s">
        <v>919</v>
      </c>
      <c r="E94" s="156">
        <v>100000</v>
      </c>
      <c r="F94" s="147" t="s">
        <v>48</v>
      </c>
      <c r="G94" s="147" t="s">
        <v>868</v>
      </c>
      <c r="H94" s="191" t="s">
        <v>920</v>
      </c>
      <c r="I94" s="219" t="s">
        <v>921</v>
      </c>
    </row>
    <row r="95" spans="1:9" ht="54" customHeight="1" x14ac:dyDescent="0.2">
      <c r="A95" s="151">
        <v>93</v>
      </c>
      <c r="B95" s="191" t="s">
        <v>922</v>
      </c>
      <c r="C95" s="147" t="s">
        <v>8</v>
      </c>
      <c r="D95" s="147" t="s">
        <v>923</v>
      </c>
      <c r="E95" s="147" t="s">
        <v>924</v>
      </c>
      <c r="F95" s="147" t="s">
        <v>48</v>
      </c>
      <c r="G95" s="147" t="s">
        <v>868</v>
      </c>
      <c r="H95" s="191" t="s">
        <v>925</v>
      </c>
      <c r="I95" s="218" t="s">
        <v>2203</v>
      </c>
    </row>
    <row r="96" spans="1:9" ht="58" customHeight="1" x14ac:dyDescent="0.2">
      <c r="A96" s="151">
        <v>94</v>
      </c>
      <c r="B96" s="191" t="s">
        <v>2204</v>
      </c>
      <c r="C96" s="147" t="s">
        <v>7</v>
      </c>
      <c r="D96" s="147" t="s">
        <v>919</v>
      </c>
      <c r="E96" s="156">
        <v>100000</v>
      </c>
      <c r="F96" s="147" t="s">
        <v>48</v>
      </c>
      <c r="G96" s="147" t="s">
        <v>868</v>
      </c>
      <c r="H96" s="191" t="s">
        <v>2205</v>
      </c>
      <c r="I96" s="219" t="s">
        <v>926</v>
      </c>
    </row>
    <row r="97" spans="1:9" ht="42" x14ac:dyDescent="0.2">
      <c r="A97" s="151">
        <v>95</v>
      </c>
      <c r="B97" s="191" t="s">
        <v>927</v>
      </c>
      <c r="C97" s="147" t="s">
        <v>8</v>
      </c>
      <c r="D97" s="147" t="s">
        <v>928</v>
      </c>
      <c r="E97" s="147" t="s">
        <v>924</v>
      </c>
      <c r="F97" s="147" t="s">
        <v>48</v>
      </c>
      <c r="G97" s="147" t="s">
        <v>868</v>
      </c>
      <c r="H97" s="191" t="s">
        <v>929</v>
      </c>
      <c r="I97" s="212" t="s">
        <v>930</v>
      </c>
    </row>
    <row r="98" spans="1:9" ht="75" customHeight="1" x14ac:dyDescent="0.2">
      <c r="A98" s="151">
        <v>96</v>
      </c>
      <c r="B98" s="191" t="s">
        <v>2206</v>
      </c>
      <c r="C98" s="147" t="s">
        <v>8</v>
      </c>
      <c r="D98" s="147" t="s">
        <v>931</v>
      </c>
      <c r="E98" s="156">
        <v>220000</v>
      </c>
      <c r="F98" s="147" t="s">
        <v>48</v>
      </c>
      <c r="G98" s="147" t="s">
        <v>868</v>
      </c>
      <c r="H98" s="37" t="s">
        <v>932</v>
      </c>
      <c r="I98" s="212" t="s">
        <v>933</v>
      </c>
    </row>
    <row r="99" spans="1:9" ht="84" customHeight="1" x14ac:dyDescent="0.2">
      <c r="A99" s="151">
        <v>97</v>
      </c>
      <c r="B99" s="191" t="s">
        <v>2207</v>
      </c>
      <c r="C99" s="147" t="s">
        <v>8</v>
      </c>
      <c r="D99" s="147" t="s">
        <v>934</v>
      </c>
      <c r="E99" s="156">
        <v>1000000</v>
      </c>
      <c r="F99" s="147" t="s">
        <v>48</v>
      </c>
      <c r="G99" s="147" t="s">
        <v>868</v>
      </c>
      <c r="H99" s="191" t="s">
        <v>935</v>
      </c>
      <c r="I99" s="219" t="s">
        <v>936</v>
      </c>
    </row>
    <row r="100" spans="1:9" ht="118" customHeight="1" x14ac:dyDescent="0.2">
      <c r="A100" s="151">
        <v>98</v>
      </c>
      <c r="B100" s="191" t="s">
        <v>937</v>
      </c>
      <c r="C100" s="147" t="s">
        <v>8</v>
      </c>
      <c r="D100" s="147" t="s">
        <v>938</v>
      </c>
      <c r="E100" s="147" t="s">
        <v>939</v>
      </c>
      <c r="F100" s="147" t="s">
        <v>48</v>
      </c>
      <c r="G100" s="147" t="s">
        <v>868</v>
      </c>
      <c r="H100" s="191" t="s">
        <v>940</v>
      </c>
      <c r="I100" s="212" t="s">
        <v>941</v>
      </c>
    </row>
    <row r="101" spans="1:9" ht="64" customHeight="1" x14ac:dyDescent="0.2">
      <c r="A101" s="151">
        <v>99</v>
      </c>
      <c r="B101" s="195" t="s">
        <v>942</v>
      </c>
      <c r="C101" s="159" t="s">
        <v>8</v>
      </c>
      <c r="D101" s="159" t="s">
        <v>943</v>
      </c>
      <c r="E101" s="159" t="s">
        <v>924</v>
      </c>
      <c r="F101" s="159" t="s">
        <v>944</v>
      </c>
      <c r="G101" s="159" t="s">
        <v>868</v>
      </c>
      <c r="H101" s="195" t="s">
        <v>945</v>
      </c>
      <c r="I101" s="220" t="s">
        <v>946</v>
      </c>
    </row>
    <row r="102" spans="1:9" ht="66" customHeight="1" x14ac:dyDescent="0.2">
      <c r="A102" s="151">
        <v>100</v>
      </c>
      <c r="B102" s="195" t="s">
        <v>2208</v>
      </c>
      <c r="C102" s="159" t="s">
        <v>7</v>
      </c>
      <c r="D102" s="159" t="s">
        <v>947</v>
      </c>
      <c r="E102" s="160">
        <v>400000</v>
      </c>
      <c r="F102" s="159" t="s">
        <v>948</v>
      </c>
      <c r="G102" s="159" t="s">
        <v>868</v>
      </c>
      <c r="H102" s="195" t="s">
        <v>2209</v>
      </c>
      <c r="I102" s="220" t="s">
        <v>2210</v>
      </c>
    </row>
    <row r="103" spans="1:9" ht="56" x14ac:dyDescent="0.2">
      <c r="A103" s="151">
        <v>101</v>
      </c>
      <c r="B103" s="196" t="s">
        <v>949</v>
      </c>
      <c r="C103" s="159" t="s">
        <v>8</v>
      </c>
      <c r="D103" s="159" t="s">
        <v>950</v>
      </c>
      <c r="E103" s="160">
        <v>200000</v>
      </c>
      <c r="F103" s="159" t="s">
        <v>951</v>
      </c>
      <c r="G103" s="159" t="s">
        <v>868</v>
      </c>
      <c r="H103" s="195" t="s">
        <v>952</v>
      </c>
      <c r="I103" s="220" t="s">
        <v>2211</v>
      </c>
    </row>
    <row r="104" spans="1:9" ht="56" x14ac:dyDescent="0.2">
      <c r="A104" s="151">
        <v>102</v>
      </c>
      <c r="B104" s="197" t="s">
        <v>2225</v>
      </c>
      <c r="C104" s="147" t="s">
        <v>7</v>
      </c>
      <c r="D104" s="147" t="s">
        <v>968</v>
      </c>
      <c r="E104" s="168">
        <v>50000</v>
      </c>
      <c r="F104" s="147" t="s">
        <v>16</v>
      </c>
      <c r="G104" s="142" t="s">
        <v>962</v>
      </c>
      <c r="H104" s="191" t="s">
        <v>969</v>
      </c>
      <c r="I104" s="218" t="s">
        <v>970</v>
      </c>
    </row>
    <row r="105" spans="1:9" ht="154" x14ac:dyDescent="0.2">
      <c r="A105" s="151">
        <v>103</v>
      </c>
      <c r="B105" s="197" t="s">
        <v>2226</v>
      </c>
      <c r="C105" s="147" t="s">
        <v>7</v>
      </c>
      <c r="D105" s="147" t="s">
        <v>971</v>
      </c>
      <c r="E105" s="168">
        <f>90000+5000</f>
        <v>95000</v>
      </c>
      <c r="F105" s="147" t="s">
        <v>16</v>
      </c>
      <c r="G105" s="142" t="s">
        <v>962</v>
      </c>
      <c r="H105" s="191" t="s">
        <v>972</v>
      </c>
      <c r="I105" s="218" t="s">
        <v>973</v>
      </c>
    </row>
    <row r="106" spans="1:9" ht="210" x14ac:dyDescent="0.2">
      <c r="A106" s="151">
        <v>104</v>
      </c>
      <c r="B106" s="191" t="s">
        <v>1023</v>
      </c>
      <c r="C106" s="147" t="s">
        <v>8</v>
      </c>
      <c r="D106" s="147" t="s">
        <v>1024</v>
      </c>
      <c r="E106" s="147" t="s">
        <v>1025</v>
      </c>
      <c r="F106" s="147" t="s">
        <v>20</v>
      </c>
      <c r="G106" s="142" t="s">
        <v>983</v>
      </c>
      <c r="H106" s="189" t="s">
        <v>1026</v>
      </c>
      <c r="I106" s="210"/>
    </row>
    <row r="107" spans="1:9" ht="210" x14ac:dyDescent="0.2">
      <c r="A107" s="151">
        <v>105</v>
      </c>
      <c r="B107" s="191" t="s">
        <v>1023</v>
      </c>
      <c r="C107" s="147" t="s">
        <v>8</v>
      </c>
      <c r="D107" s="147" t="s">
        <v>1024</v>
      </c>
      <c r="E107" s="147" t="s">
        <v>1025</v>
      </c>
      <c r="F107" s="147" t="s">
        <v>19</v>
      </c>
      <c r="G107" s="142" t="s">
        <v>983</v>
      </c>
      <c r="H107" s="189" t="s">
        <v>1026</v>
      </c>
      <c r="I107" s="210"/>
    </row>
    <row r="108" spans="1:9" ht="210" x14ac:dyDescent="0.2">
      <c r="A108" s="151">
        <v>106</v>
      </c>
      <c r="B108" s="191" t="s">
        <v>1023</v>
      </c>
      <c r="C108" s="147" t="s">
        <v>8</v>
      </c>
      <c r="D108" s="147" t="s">
        <v>1024</v>
      </c>
      <c r="E108" s="147" t="s">
        <v>1025</v>
      </c>
      <c r="F108" s="147" t="s">
        <v>18</v>
      </c>
      <c r="G108" s="142" t="s">
        <v>983</v>
      </c>
      <c r="H108" s="189" t="s">
        <v>1026</v>
      </c>
      <c r="I108" s="210"/>
    </row>
    <row r="109" spans="1:9" ht="210" x14ac:dyDescent="0.2">
      <c r="A109" s="151">
        <v>107</v>
      </c>
      <c r="B109" s="191" t="s">
        <v>1023</v>
      </c>
      <c r="C109" s="147" t="s">
        <v>8</v>
      </c>
      <c r="D109" s="147" t="s">
        <v>1027</v>
      </c>
      <c r="E109" s="147" t="s">
        <v>1028</v>
      </c>
      <c r="F109" s="147" t="s">
        <v>16</v>
      </c>
      <c r="G109" s="142" t="s">
        <v>983</v>
      </c>
      <c r="H109" s="189" t="s">
        <v>1026</v>
      </c>
      <c r="I109" s="210"/>
    </row>
    <row r="110" spans="1:9" ht="256" x14ac:dyDescent="0.2">
      <c r="A110" s="151">
        <v>108</v>
      </c>
      <c r="B110" s="191" t="s">
        <v>1029</v>
      </c>
      <c r="C110" s="147" t="s">
        <v>8</v>
      </c>
      <c r="D110" s="147" t="s">
        <v>1030</v>
      </c>
      <c r="E110" s="147" t="s">
        <v>1031</v>
      </c>
      <c r="F110" s="147" t="s">
        <v>20</v>
      </c>
      <c r="G110" s="142" t="s">
        <v>983</v>
      </c>
      <c r="H110" s="189" t="s">
        <v>1032</v>
      </c>
      <c r="I110" s="210"/>
    </row>
    <row r="111" spans="1:9" ht="140" x14ac:dyDescent="0.2">
      <c r="A111" s="151">
        <v>109</v>
      </c>
      <c r="B111" s="191" t="s">
        <v>1033</v>
      </c>
      <c r="C111" s="147" t="s">
        <v>8</v>
      </c>
      <c r="D111" s="147" t="s">
        <v>1030</v>
      </c>
      <c r="E111" s="147" t="s">
        <v>1034</v>
      </c>
      <c r="F111" s="147" t="s">
        <v>18</v>
      </c>
      <c r="G111" s="142" t="s">
        <v>983</v>
      </c>
      <c r="H111" s="189"/>
      <c r="I111" s="210"/>
    </row>
    <row r="112" spans="1:9" ht="140" x14ac:dyDescent="0.2">
      <c r="A112" s="151">
        <v>110</v>
      </c>
      <c r="B112" s="191" t="s">
        <v>1033</v>
      </c>
      <c r="C112" s="147" t="s">
        <v>8</v>
      </c>
      <c r="D112" s="147" t="s">
        <v>1030</v>
      </c>
      <c r="E112" s="147" t="s">
        <v>1035</v>
      </c>
      <c r="F112" s="147" t="s">
        <v>11</v>
      </c>
      <c r="G112" s="142" t="s">
        <v>983</v>
      </c>
      <c r="H112" s="189"/>
      <c r="I112" s="210"/>
    </row>
    <row r="113" spans="1:9" ht="140" x14ac:dyDescent="0.2">
      <c r="A113" s="151">
        <v>111</v>
      </c>
      <c r="B113" s="191" t="s">
        <v>1036</v>
      </c>
      <c r="C113" s="147" t="s">
        <v>8</v>
      </c>
      <c r="D113" s="147" t="s">
        <v>1030</v>
      </c>
      <c r="E113" s="147" t="s">
        <v>1035</v>
      </c>
      <c r="F113" s="147" t="s">
        <v>19</v>
      </c>
      <c r="G113" s="142" t="s">
        <v>983</v>
      </c>
      <c r="H113" s="189"/>
      <c r="I113" s="210"/>
    </row>
    <row r="114" spans="1:9" ht="84" x14ac:dyDescent="0.2">
      <c r="A114" s="151">
        <v>112</v>
      </c>
      <c r="B114" s="198" t="s">
        <v>2212</v>
      </c>
      <c r="C114" s="33" t="s">
        <v>7</v>
      </c>
      <c r="D114" s="169" t="s">
        <v>1057</v>
      </c>
      <c r="E114" s="170">
        <v>75000</v>
      </c>
      <c r="F114" s="33" t="s">
        <v>1058</v>
      </c>
      <c r="G114" s="33" t="s">
        <v>1045</v>
      </c>
      <c r="H114" s="32" t="s">
        <v>1059</v>
      </c>
      <c r="I114" s="221" t="s">
        <v>1060</v>
      </c>
    </row>
    <row r="115" spans="1:9" ht="108" x14ac:dyDescent="0.2">
      <c r="A115" s="151">
        <v>113</v>
      </c>
      <c r="B115" s="198" t="s">
        <v>1061</v>
      </c>
      <c r="C115" s="33" t="s">
        <v>7</v>
      </c>
      <c r="D115" s="169" t="s">
        <v>1062</v>
      </c>
      <c r="E115" s="170">
        <v>1500000</v>
      </c>
      <c r="F115" s="169" t="s">
        <v>48</v>
      </c>
      <c r="G115" s="33" t="s">
        <v>1045</v>
      </c>
      <c r="H115" s="32" t="s">
        <v>1063</v>
      </c>
      <c r="I115" s="221" t="s">
        <v>1064</v>
      </c>
    </row>
    <row r="116" spans="1:9" ht="95" x14ac:dyDescent="0.2">
      <c r="A116" s="151">
        <v>114</v>
      </c>
      <c r="B116" s="199" t="s">
        <v>1095</v>
      </c>
      <c r="C116" s="171" t="s">
        <v>7</v>
      </c>
      <c r="D116" s="171" t="s">
        <v>1096</v>
      </c>
      <c r="E116" s="171">
        <v>20000</v>
      </c>
      <c r="F116" s="171" t="s">
        <v>48</v>
      </c>
      <c r="G116" s="172" t="s">
        <v>1074</v>
      </c>
      <c r="H116" s="200" t="s">
        <v>1097</v>
      </c>
      <c r="I116" s="222" t="s">
        <v>1098</v>
      </c>
    </row>
    <row r="117" spans="1:9" ht="95" x14ac:dyDescent="0.2">
      <c r="A117" s="151">
        <v>115</v>
      </c>
      <c r="B117" s="200" t="s">
        <v>1099</v>
      </c>
      <c r="C117" s="171" t="s">
        <v>7</v>
      </c>
      <c r="D117" s="171" t="s">
        <v>1100</v>
      </c>
      <c r="E117" s="171">
        <v>10000</v>
      </c>
      <c r="F117" s="171" t="s">
        <v>48</v>
      </c>
      <c r="G117" s="172" t="s">
        <v>1074</v>
      </c>
      <c r="H117" s="200" t="s">
        <v>1101</v>
      </c>
      <c r="I117" s="222" t="s">
        <v>1098</v>
      </c>
    </row>
    <row r="118" spans="1:9" ht="76" x14ac:dyDescent="0.2">
      <c r="A118" s="151">
        <v>116</v>
      </c>
      <c r="B118" s="199" t="s">
        <v>1102</v>
      </c>
      <c r="C118" s="171" t="s">
        <v>7</v>
      </c>
      <c r="D118" s="171" t="s">
        <v>1103</v>
      </c>
      <c r="E118" s="171">
        <v>10000</v>
      </c>
      <c r="F118" s="171" t="s">
        <v>48</v>
      </c>
      <c r="G118" s="172" t="s">
        <v>1074</v>
      </c>
      <c r="H118" s="200" t="s">
        <v>1104</v>
      </c>
      <c r="I118" s="222" t="s">
        <v>1098</v>
      </c>
    </row>
    <row r="119" spans="1:9" ht="64" x14ac:dyDescent="0.2">
      <c r="A119" s="151">
        <v>117</v>
      </c>
      <c r="B119" s="189" t="s">
        <v>1244</v>
      </c>
      <c r="C119" s="148" t="s">
        <v>1245</v>
      </c>
      <c r="D119" s="148" t="s">
        <v>1246</v>
      </c>
      <c r="E119" s="146">
        <v>400000</v>
      </c>
      <c r="F119" s="148" t="s">
        <v>23</v>
      </c>
      <c r="G119" s="148" t="s">
        <v>1247</v>
      </c>
      <c r="H119" s="189" t="s">
        <v>1248</v>
      </c>
      <c r="I119" s="210" t="s">
        <v>2213</v>
      </c>
    </row>
    <row r="120" spans="1:9" ht="274" customHeight="1" x14ac:dyDescent="0.2">
      <c r="A120" s="151">
        <v>118</v>
      </c>
      <c r="B120" s="191" t="s">
        <v>1259</v>
      </c>
      <c r="C120" s="147" t="s">
        <v>7</v>
      </c>
      <c r="D120" s="147" t="s">
        <v>1260</v>
      </c>
      <c r="E120" s="147" t="s">
        <v>2242</v>
      </c>
      <c r="F120" s="147" t="s">
        <v>12</v>
      </c>
      <c r="G120" s="142" t="s">
        <v>1261</v>
      </c>
      <c r="H120" s="189" t="s">
        <v>1262</v>
      </c>
      <c r="I120" s="210" t="s">
        <v>2227</v>
      </c>
    </row>
    <row r="121" spans="1:9" ht="320" x14ac:dyDescent="0.2">
      <c r="A121" s="151">
        <v>119</v>
      </c>
      <c r="B121" s="191" t="s">
        <v>1303</v>
      </c>
      <c r="C121" s="147" t="s">
        <v>8</v>
      </c>
      <c r="D121" s="147" t="s">
        <v>1304</v>
      </c>
      <c r="E121" s="173">
        <v>100000</v>
      </c>
      <c r="F121" s="147" t="s">
        <v>12</v>
      </c>
      <c r="G121" s="142" t="s">
        <v>1286</v>
      </c>
      <c r="H121" s="189" t="s">
        <v>1305</v>
      </c>
      <c r="I121" s="210"/>
    </row>
    <row r="122" spans="1:9" ht="126" customHeight="1" x14ac:dyDescent="0.2">
      <c r="A122" s="151">
        <v>120</v>
      </c>
      <c r="B122" s="191" t="s">
        <v>1306</v>
      </c>
      <c r="C122" s="147" t="s">
        <v>7</v>
      </c>
      <c r="D122" s="147" t="s">
        <v>1307</v>
      </c>
      <c r="E122" s="173">
        <v>1000000</v>
      </c>
      <c r="F122" s="147" t="s">
        <v>12</v>
      </c>
      <c r="G122" s="142" t="s">
        <v>1308</v>
      </c>
      <c r="H122" s="189" t="s">
        <v>1309</v>
      </c>
      <c r="I122" s="210" t="s">
        <v>1310</v>
      </c>
    </row>
    <row r="123" spans="1:9" ht="350" x14ac:dyDescent="0.2">
      <c r="A123" s="151">
        <v>121</v>
      </c>
      <c r="B123" s="191" t="s">
        <v>1311</v>
      </c>
      <c r="C123" s="147" t="s">
        <v>7</v>
      </c>
      <c r="D123" s="147" t="s">
        <v>1312</v>
      </c>
      <c r="E123" s="173">
        <v>50000</v>
      </c>
      <c r="F123" s="147" t="s">
        <v>12</v>
      </c>
      <c r="G123" s="142" t="s">
        <v>1308</v>
      </c>
      <c r="H123" s="189" t="s">
        <v>1313</v>
      </c>
      <c r="I123" s="210" t="s">
        <v>1314</v>
      </c>
    </row>
    <row r="124" spans="1:9" ht="266" x14ac:dyDescent="0.2">
      <c r="A124" s="151">
        <v>122</v>
      </c>
      <c r="B124" s="191" t="s">
        <v>1315</v>
      </c>
      <c r="C124" s="147" t="s">
        <v>7</v>
      </c>
      <c r="D124" s="147" t="s">
        <v>1316</v>
      </c>
      <c r="E124" s="173">
        <v>50000</v>
      </c>
      <c r="F124" s="147" t="s">
        <v>12</v>
      </c>
      <c r="G124" s="142" t="s">
        <v>1308</v>
      </c>
      <c r="H124" s="189" t="s">
        <v>1317</v>
      </c>
      <c r="I124" s="210" t="s">
        <v>1310</v>
      </c>
    </row>
    <row r="125" spans="1:9" ht="176" x14ac:dyDescent="0.2">
      <c r="A125" s="151">
        <v>123</v>
      </c>
      <c r="B125" s="191" t="s">
        <v>1318</v>
      </c>
      <c r="C125" s="147" t="s">
        <v>7</v>
      </c>
      <c r="D125" s="147" t="s">
        <v>1319</v>
      </c>
      <c r="E125" s="173">
        <v>50000</v>
      </c>
      <c r="F125" s="147" t="s">
        <v>12</v>
      </c>
      <c r="G125" s="142" t="s">
        <v>1308</v>
      </c>
      <c r="H125" s="189" t="s">
        <v>1320</v>
      </c>
      <c r="I125" s="210" t="s">
        <v>1321</v>
      </c>
    </row>
    <row r="126" spans="1:9" ht="195" x14ac:dyDescent="0.2">
      <c r="A126" s="151">
        <v>124</v>
      </c>
      <c r="B126" s="201" t="s">
        <v>1361</v>
      </c>
      <c r="C126" s="174" t="s">
        <v>7</v>
      </c>
      <c r="D126" s="174" t="s">
        <v>1362</v>
      </c>
      <c r="E126" s="175">
        <v>300000</v>
      </c>
      <c r="F126" s="174" t="s">
        <v>17</v>
      </c>
      <c r="G126" s="174" t="s">
        <v>1355</v>
      </c>
      <c r="H126" s="201" t="s">
        <v>2228</v>
      </c>
      <c r="I126" s="223" t="s">
        <v>1363</v>
      </c>
    </row>
    <row r="127" spans="1:9" ht="135" x14ac:dyDescent="0.2">
      <c r="A127" s="151">
        <v>125</v>
      </c>
      <c r="B127" s="202" t="s">
        <v>1364</v>
      </c>
      <c r="C127" s="174" t="s">
        <v>7</v>
      </c>
      <c r="D127" s="174" t="s">
        <v>1365</v>
      </c>
      <c r="E127" s="175">
        <v>300000</v>
      </c>
      <c r="F127" s="174" t="s">
        <v>15</v>
      </c>
      <c r="G127" s="174" t="s">
        <v>1355</v>
      </c>
      <c r="H127" s="201" t="s">
        <v>1366</v>
      </c>
      <c r="I127" s="223" t="s">
        <v>1367</v>
      </c>
    </row>
    <row r="128" spans="1:9" ht="135" x14ac:dyDescent="0.2">
      <c r="A128" s="151">
        <v>126</v>
      </c>
      <c r="B128" s="202" t="s">
        <v>1364</v>
      </c>
      <c r="C128" s="174" t="s">
        <v>7</v>
      </c>
      <c r="D128" s="174" t="s">
        <v>1368</v>
      </c>
      <c r="E128" s="175">
        <v>80000</v>
      </c>
      <c r="F128" s="174" t="s">
        <v>17</v>
      </c>
      <c r="G128" s="174" t="s">
        <v>1355</v>
      </c>
      <c r="H128" s="201" t="s">
        <v>1366</v>
      </c>
      <c r="I128" s="223" t="s">
        <v>1367</v>
      </c>
    </row>
    <row r="129" spans="1:9" ht="135" x14ac:dyDescent="0.2">
      <c r="A129" s="151">
        <v>127</v>
      </c>
      <c r="B129" s="202" t="s">
        <v>1364</v>
      </c>
      <c r="C129" s="174" t="s">
        <v>7</v>
      </c>
      <c r="D129" s="174" t="s">
        <v>1369</v>
      </c>
      <c r="E129" s="175">
        <v>50000</v>
      </c>
      <c r="F129" s="174" t="s">
        <v>19</v>
      </c>
      <c r="G129" s="174" t="s">
        <v>1355</v>
      </c>
      <c r="H129" s="201" t="s">
        <v>1366</v>
      </c>
      <c r="I129" s="223" t="s">
        <v>1367</v>
      </c>
    </row>
    <row r="130" spans="1:9" ht="144" x14ac:dyDescent="0.2">
      <c r="A130" s="151">
        <v>128</v>
      </c>
      <c r="B130" s="202" t="s">
        <v>1370</v>
      </c>
      <c r="C130" s="174" t="s">
        <v>7</v>
      </c>
      <c r="D130" s="174" t="s">
        <v>1371</v>
      </c>
      <c r="E130" s="175">
        <v>200000</v>
      </c>
      <c r="F130" s="174" t="s">
        <v>15</v>
      </c>
      <c r="G130" s="174" t="s">
        <v>1355</v>
      </c>
      <c r="H130" s="205" t="s">
        <v>1372</v>
      </c>
      <c r="I130" s="224" t="s">
        <v>1373</v>
      </c>
    </row>
    <row r="131" spans="1:9" ht="144" x14ac:dyDescent="0.2">
      <c r="A131" s="151">
        <v>129</v>
      </c>
      <c r="B131" s="202" t="s">
        <v>1374</v>
      </c>
      <c r="C131" s="174" t="s">
        <v>7</v>
      </c>
      <c r="D131" s="174" t="s">
        <v>1375</v>
      </c>
      <c r="E131" s="175">
        <v>100000</v>
      </c>
      <c r="F131" s="174" t="s">
        <v>17</v>
      </c>
      <c r="G131" s="174" t="s">
        <v>1355</v>
      </c>
      <c r="H131" s="205" t="s">
        <v>1372</v>
      </c>
      <c r="I131" s="224" t="s">
        <v>1373</v>
      </c>
    </row>
    <row r="132" spans="1:9" ht="144" x14ac:dyDescent="0.2">
      <c r="A132" s="151">
        <v>130</v>
      </c>
      <c r="B132" s="202" t="s">
        <v>1374</v>
      </c>
      <c r="C132" s="174" t="s">
        <v>7</v>
      </c>
      <c r="D132" s="174" t="s">
        <v>1376</v>
      </c>
      <c r="E132" s="175">
        <v>80000</v>
      </c>
      <c r="F132" s="174" t="s">
        <v>18</v>
      </c>
      <c r="G132" s="174" t="s">
        <v>1355</v>
      </c>
      <c r="H132" s="205" t="s">
        <v>1372</v>
      </c>
      <c r="I132" s="224" t="s">
        <v>1373</v>
      </c>
    </row>
    <row r="133" spans="1:9" ht="90" x14ac:dyDescent="0.2">
      <c r="A133" s="151">
        <v>131</v>
      </c>
      <c r="B133" s="192" t="s">
        <v>1424</v>
      </c>
      <c r="C133" s="147" t="s">
        <v>7</v>
      </c>
      <c r="D133" s="147"/>
      <c r="E133" s="156">
        <v>37200</v>
      </c>
      <c r="F133" s="147" t="s">
        <v>12</v>
      </c>
      <c r="G133" s="142" t="s">
        <v>1387</v>
      </c>
      <c r="H133" s="192" t="s">
        <v>1425</v>
      </c>
      <c r="I133" s="225" t="s">
        <v>1426</v>
      </c>
    </row>
    <row r="134" spans="1:9" ht="90" x14ac:dyDescent="0.2">
      <c r="A134" s="151">
        <v>132</v>
      </c>
      <c r="B134" s="192" t="s">
        <v>1427</v>
      </c>
      <c r="C134" s="147" t="s">
        <v>7</v>
      </c>
      <c r="D134" s="147"/>
      <c r="E134" s="156">
        <v>148800</v>
      </c>
      <c r="F134" s="147" t="s">
        <v>12</v>
      </c>
      <c r="G134" s="142" t="s">
        <v>1387</v>
      </c>
      <c r="H134" s="192" t="s">
        <v>2240</v>
      </c>
      <c r="I134" s="225" t="s">
        <v>1426</v>
      </c>
    </row>
    <row r="135" spans="1:9" ht="150" x14ac:dyDescent="0.2">
      <c r="A135" s="151">
        <v>133</v>
      </c>
      <c r="B135" s="192" t="s">
        <v>1428</v>
      </c>
      <c r="C135" s="147" t="s">
        <v>7</v>
      </c>
      <c r="D135" s="147"/>
      <c r="E135" s="156">
        <v>148800</v>
      </c>
      <c r="F135" s="147" t="s">
        <v>12</v>
      </c>
      <c r="G135" s="142" t="s">
        <v>1387</v>
      </c>
      <c r="H135" s="206" t="s">
        <v>2239</v>
      </c>
      <c r="I135" s="226" t="s">
        <v>1429</v>
      </c>
    </row>
    <row r="136" spans="1:9" ht="150" x14ac:dyDescent="0.2">
      <c r="A136" s="151">
        <v>134</v>
      </c>
      <c r="B136" s="191" t="s">
        <v>1430</v>
      </c>
      <c r="C136" s="147" t="s">
        <v>7</v>
      </c>
      <c r="D136" s="147"/>
      <c r="E136" s="156">
        <v>49600</v>
      </c>
      <c r="F136" s="147" t="s">
        <v>12</v>
      </c>
      <c r="G136" s="142" t="s">
        <v>1387</v>
      </c>
      <c r="H136" s="192" t="s">
        <v>1431</v>
      </c>
      <c r="I136" s="210"/>
    </row>
    <row r="137" spans="1:9" ht="75" x14ac:dyDescent="0.2">
      <c r="A137" s="151">
        <v>135</v>
      </c>
      <c r="B137" s="36" t="s">
        <v>1432</v>
      </c>
      <c r="C137" s="147" t="s">
        <v>7</v>
      </c>
      <c r="D137" s="147"/>
      <c r="E137" s="156">
        <v>49600</v>
      </c>
      <c r="F137" s="147" t="s">
        <v>12</v>
      </c>
      <c r="G137" s="142" t="s">
        <v>1387</v>
      </c>
      <c r="H137" s="192" t="s">
        <v>1433</v>
      </c>
      <c r="I137" s="225" t="s">
        <v>1426</v>
      </c>
    </row>
    <row r="138" spans="1:9" ht="75" x14ac:dyDescent="0.2">
      <c r="A138" s="151">
        <v>136</v>
      </c>
      <c r="B138" s="36" t="s">
        <v>1434</v>
      </c>
      <c r="C138" s="147" t="s">
        <v>7</v>
      </c>
      <c r="D138" s="147"/>
      <c r="E138" s="156"/>
      <c r="F138" s="147"/>
      <c r="G138" s="142" t="s">
        <v>1387</v>
      </c>
      <c r="H138" s="192" t="s">
        <v>1435</v>
      </c>
      <c r="I138" s="225" t="s">
        <v>1426</v>
      </c>
    </row>
    <row r="139" spans="1:9" ht="195" x14ac:dyDescent="0.2">
      <c r="A139" s="151">
        <v>137</v>
      </c>
      <c r="B139" s="191" t="s">
        <v>1436</v>
      </c>
      <c r="C139" s="147" t="s">
        <v>7</v>
      </c>
      <c r="D139" s="147"/>
      <c r="E139" s="156">
        <v>85000</v>
      </c>
      <c r="F139" s="147" t="s">
        <v>12</v>
      </c>
      <c r="G139" s="142" t="s">
        <v>1387</v>
      </c>
      <c r="H139" s="192" t="s">
        <v>1437</v>
      </c>
      <c r="I139" s="210" t="s">
        <v>1438</v>
      </c>
    </row>
    <row r="140" spans="1:9" ht="45" x14ac:dyDescent="0.2">
      <c r="A140" s="151">
        <v>138</v>
      </c>
      <c r="B140" s="36" t="s">
        <v>1439</v>
      </c>
      <c r="C140" s="147" t="s">
        <v>7</v>
      </c>
      <c r="D140" s="147"/>
      <c r="E140" s="156">
        <v>124000</v>
      </c>
      <c r="F140" s="147" t="s">
        <v>12</v>
      </c>
      <c r="G140" s="142" t="s">
        <v>1387</v>
      </c>
      <c r="H140" s="192" t="s">
        <v>2231</v>
      </c>
      <c r="I140" s="210"/>
    </row>
    <row r="141" spans="1:9" ht="75" x14ac:dyDescent="0.2">
      <c r="A141" s="151">
        <v>139</v>
      </c>
      <c r="B141" s="36" t="s">
        <v>1440</v>
      </c>
      <c r="C141" s="147" t="s">
        <v>7</v>
      </c>
      <c r="D141" s="147"/>
      <c r="E141" s="156">
        <v>136400</v>
      </c>
      <c r="F141" s="147" t="s">
        <v>12</v>
      </c>
      <c r="G141" s="142" t="s">
        <v>1387</v>
      </c>
      <c r="H141" s="192" t="s">
        <v>1441</v>
      </c>
      <c r="I141" s="225" t="s">
        <v>1426</v>
      </c>
    </row>
    <row r="142" spans="1:9" ht="208" x14ac:dyDescent="0.2">
      <c r="A142" s="151">
        <v>140</v>
      </c>
      <c r="B142" s="191" t="s">
        <v>2214</v>
      </c>
      <c r="C142" s="147" t="s">
        <v>8</v>
      </c>
      <c r="D142" s="147" t="s">
        <v>1442</v>
      </c>
      <c r="E142" s="156">
        <v>2550000</v>
      </c>
      <c r="F142" s="147" t="s">
        <v>12</v>
      </c>
      <c r="G142" s="142" t="s">
        <v>1443</v>
      </c>
      <c r="H142" s="191" t="s">
        <v>1444</v>
      </c>
      <c r="I142" s="210" t="s">
        <v>1445</v>
      </c>
    </row>
    <row r="143" spans="1:9" ht="160" x14ac:dyDescent="0.2">
      <c r="A143" s="151">
        <v>141</v>
      </c>
      <c r="B143" s="191" t="s">
        <v>1446</v>
      </c>
      <c r="C143" s="147" t="s">
        <v>8</v>
      </c>
      <c r="D143" s="147" t="s">
        <v>1447</v>
      </c>
      <c r="E143" s="156">
        <v>1400000</v>
      </c>
      <c r="F143" s="147" t="s">
        <v>12</v>
      </c>
      <c r="G143" s="142" t="s">
        <v>1387</v>
      </c>
      <c r="H143" s="189" t="s">
        <v>1448</v>
      </c>
      <c r="I143" s="210"/>
    </row>
    <row r="144" spans="1:9" ht="55" customHeight="1" x14ac:dyDescent="0.2">
      <c r="A144" s="151">
        <v>142</v>
      </c>
      <c r="B144" s="191" t="s">
        <v>1449</v>
      </c>
      <c r="C144" s="147" t="s">
        <v>8</v>
      </c>
      <c r="D144" s="147" t="s">
        <v>1450</v>
      </c>
      <c r="E144" s="156">
        <v>425000.00000000006</v>
      </c>
      <c r="F144" s="147" t="s">
        <v>12</v>
      </c>
      <c r="G144" s="142" t="s">
        <v>1387</v>
      </c>
      <c r="H144" s="189"/>
      <c r="I144" s="210" t="s">
        <v>1406</v>
      </c>
    </row>
    <row r="145" spans="1:9" ht="57" customHeight="1" x14ac:dyDescent="0.2">
      <c r="A145" s="151">
        <v>143</v>
      </c>
      <c r="B145" s="191" t="s">
        <v>1451</v>
      </c>
      <c r="C145" s="147" t="s">
        <v>8</v>
      </c>
      <c r="D145" s="147" t="s">
        <v>1452</v>
      </c>
      <c r="E145" s="156">
        <v>170000</v>
      </c>
      <c r="F145" s="147" t="s">
        <v>12</v>
      </c>
      <c r="G145" s="142" t="s">
        <v>1387</v>
      </c>
      <c r="H145" s="189"/>
      <c r="I145" s="210" t="s">
        <v>1406</v>
      </c>
    </row>
    <row r="146" spans="1:9" ht="46" customHeight="1" x14ac:dyDescent="0.2">
      <c r="A146" s="151">
        <v>144</v>
      </c>
      <c r="B146" s="191" t="s">
        <v>2229</v>
      </c>
      <c r="C146" s="147" t="s">
        <v>7</v>
      </c>
      <c r="D146" s="147" t="s">
        <v>1453</v>
      </c>
      <c r="E146" s="156">
        <v>100000</v>
      </c>
      <c r="F146" s="147" t="s">
        <v>12</v>
      </c>
      <c r="G146" s="142" t="s">
        <v>1387</v>
      </c>
      <c r="H146" s="189"/>
      <c r="I146" s="210" t="s">
        <v>1406</v>
      </c>
    </row>
    <row r="147" spans="1:9" ht="68" customHeight="1" x14ac:dyDescent="0.2">
      <c r="A147" s="151">
        <v>145</v>
      </c>
      <c r="B147" s="191" t="s">
        <v>1454</v>
      </c>
      <c r="C147" s="147" t="s">
        <v>7</v>
      </c>
      <c r="D147" s="147" t="s">
        <v>1453</v>
      </c>
      <c r="E147" s="156">
        <v>60000</v>
      </c>
      <c r="F147" s="147" t="s">
        <v>12</v>
      </c>
      <c r="G147" s="142" t="s">
        <v>1387</v>
      </c>
      <c r="H147" s="189"/>
      <c r="I147" s="210" t="s">
        <v>1406</v>
      </c>
    </row>
    <row r="148" spans="1:9" ht="40" customHeight="1" x14ac:dyDescent="0.2">
      <c r="A148" s="151">
        <v>146</v>
      </c>
      <c r="B148" s="191" t="s">
        <v>1455</v>
      </c>
      <c r="C148" s="147" t="s">
        <v>7</v>
      </c>
      <c r="D148" s="152" t="s">
        <v>1456</v>
      </c>
      <c r="E148" s="156">
        <v>800000</v>
      </c>
      <c r="F148" s="147" t="s">
        <v>12</v>
      </c>
      <c r="G148" s="142" t="s">
        <v>1387</v>
      </c>
      <c r="H148" s="189"/>
      <c r="I148" s="210" t="s">
        <v>1406</v>
      </c>
    </row>
    <row r="149" spans="1:9" ht="60" customHeight="1" x14ac:dyDescent="0.2">
      <c r="A149" s="151">
        <v>147</v>
      </c>
      <c r="B149" s="36" t="s">
        <v>1457</v>
      </c>
      <c r="C149" s="147" t="s">
        <v>8</v>
      </c>
      <c r="D149" s="147" t="s">
        <v>1458</v>
      </c>
      <c r="E149" s="156">
        <v>675000</v>
      </c>
      <c r="F149" s="147" t="s">
        <v>12</v>
      </c>
      <c r="G149" s="142" t="s">
        <v>1387</v>
      </c>
      <c r="H149" s="189"/>
      <c r="I149" s="210" t="s">
        <v>1406</v>
      </c>
    </row>
    <row r="150" spans="1:9" ht="117" customHeight="1" x14ac:dyDescent="0.2">
      <c r="A150" s="151">
        <v>148</v>
      </c>
      <c r="B150" s="191" t="s">
        <v>1459</v>
      </c>
      <c r="C150" s="147" t="s">
        <v>7</v>
      </c>
      <c r="D150" s="176" t="s">
        <v>1460</v>
      </c>
      <c r="E150" s="177">
        <v>140000</v>
      </c>
      <c r="F150" s="147" t="s">
        <v>12</v>
      </c>
      <c r="G150" s="142" t="s">
        <v>1387</v>
      </c>
      <c r="H150" s="189" t="s">
        <v>1461</v>
      </c>
      <c r="I150" s="210" t="s">
        <v>1462</v>
      </c>
    </row>
    <row r="151" spans="1:9" ht="128" x14ac:dyDescent="0.2">
      <c r="A151" s="151">
        <v>149</v>
      </c>
      <c r="B151" s="191" t="s">
        <v>1463</v>
      </c>
      <c r="C151" s="147" t="s">
        <v>7</v>
      </c>
      <c r="D151" s="152" t="s">
        <v>1464</v>
      </c>
      <c r="E151" s="177">
        <v>28000</v>
      </c>
      <c r="F151" s="147" t="s">
        <v>12</v>
      </c>
      <c r="G151" s="142" t="s">
        <v>1387</v>
      </c>
      <c r="H151" s="189" t="s">
        <v>1465</v>
      </c>
      <c r="I151" s="210" t="s">
        <v>1466</v>
      </c>
    </row>
    <row r="152" spans="1:9" ht="119" customHeight="1" x14ac:dyDescent="0.2">
      <c r="A152" s="151">
        <v>150</v>
      </c>
      <c r="B152" s="191" t="s">
        <v>1467</v>
      </c>
      <c r="C152" s="147" t="s">
        <v>7</v>
      </c>
      <c r="D152" s="150" t="s">
        <v>1468</v>
      </c>
      <c r="E152" s="177">
        <v>100000</v>
      </c>
      <c r="F152" s="147" t="s">
        <v>12</v>
      </c>
      <c r="G152" s="142" t="s">
        <v>1387</v>
      </c>
      <c r="H152" s="189" t="s">
        <v>1469</v>
      </c>
      <c r="I152" s="210" t="s">
        <v>1466</v>
      </c>
    </row>
    <row r="153" spans="1:9" ht="240" x14ac:dyDescent="0.2">
      <c r="A153" s="151">
        <v>151</v>
      </c>
      <c r="B153" s="191" t="s">
        <v>1470</v>
      </c>
      <c r="C153" s="147" t="s">
        <v>7</v>
      </c>
      <c r="D153" s="147" t="s">
        <v>1471</v>
      </c>
      <c r="E153" s="156">
        <v>80000</v>
      </c>
      <c r="F153" s="147" t="s">
        <v>12</v>
      </c>
      <c r="G153" s="142" t="s">
        <v>1387</v>
      </c>
      <c r="H153" s="189" t="s">
        <v>1472</v>
      </c>
      <c r="I153" s="210" t="s">
        <v>1473</v>
      </c>
    </row>
    <row r="154" spans="1:9" ht="409" x14ac:dyDescent="0.2">
      <c r="A154" s="151">
        <v>152</v>
      </c>
      <c r="B154" s="191" t="s">
        <v>1474</v>
      </c>
      <c r="C154" s="147" t="s">
        <v>7</v>
      </c>
      <c r="D154" s="152" t="s">
        <v>1475</v>
      </c>
      <c r="E154" s="153">
        <v>120000</v>
      </c>
      <c r="F154" s="147" t="s">
        <v>12</v>
      </c>
      <c r="G154" s="142" t="s">
        <v>1387</v>
      </c>
      <c r="H154" s="189" t="s">
        <v>1476</v>
      </c>
      <c r="I154" s="210" t="s">
        <v>1477</v>
      </c>
    </row>
    <row r="155" spans="1:9" ht="64" x14ac:dyDescent="0.2">
      <c r="A155" s="151">
        <v>153</v>
      </c>
      <c r="B155" s="191" t="s">
        <v>1604</v>
      </c>
      <c r="C155" s="147" t="s">
        <v>8</v>
      </c>
      <c r="D155" s="152" t="s">
        <v>1605</v>
      </c>
      <c r="E155" s="230"/>
      <c r="F155" s="140" t="s">
        <v>17</v>
      </c>
      <c r="G155" s="142" t="s">
        <v>1556</v>
      </c>
      <c r="H155" s="189" t="s">
        <v>1606</v>
      </c>
      <c r="I155" s="210"/>
    </row>
    <row r="156" spans="1:9" ht="96" x14ac:dyDescent="0.2">
      <c r="A156" s="151">
        <v>154</v>
      </c>
      <c r="B156" s="191" t="s">
        <v>1607</v>
      </c>
      <c r="C156" s="147" t="s">
        <v>1555</v>
      </c>
      <c r="D156" s="152" t="s">
        <v>1608</v>
      </c>
      <c r="E156" s="230">
        <f>100000+38500+10000+50000+1948895+240000</f>
        <v>2387395</v>
      </c>
      <c r="F156" s="140" t="s">
        <v>17</v>
      </c>
      <c r="G156" s="142" t="s">
        <v>1556</v>
      </c>
      <c r="H156" s="189" t="s">
        <v>1609</v>
      </c>
      <c r="I156" s="210" t="s">
        <v>1610</v>
      </c>
    </row>
    <row r="157" spans="1:9" ht="96" x14ac:dyDescent="0.2">
      <c r="A157" s="151">
        <v>155</v>
      </c>
      <c r="B157" s="191" t="s">
        <v>1611</v>
      </c>
      <c r="C157" s="147" t="s">
        <v>1555</v>
      </c>
      <c r="D157" s="152"/>
      <c r="E157" s="230">
        <v>300000</v>
      </c>
      <c r="F157" s="140" t="s">
        <v>17</v>
      </c>
      <c r="G157" s="142" t="s">
        <v>1556</v>
      </c>
      <c r="H157" s="189" t="s">
        <v>1612</v>
      </c>
      <c r="I157" s="210" t="s">
        <v>1613</v>
      </c>
    </row>
    <row r="158" spans="1:9" ht="210" x14ac:dyDescent="0.2">
      <c r="A158" s="151">
        <v>156</v>
      </c>
      <c r="B158" s="191" t="s">
        <v>1614</v>
      </c>
      <c r="C158" s="147" t="s">
        <v>1555</v>
      </c>
      <c r="D158" s="152"/>
      <c r="E158" s="230">
        <v>16500000</v>
      </c>
      <c r="F158" s="140" t="s">
        <v>17</v>
      </c>
      <c r="G158" s="142" t="s">
        <v>1556</v>
      </c>
      <c r="H158" s="37" t="s">
        <v>1615</v>
      </c>
      <c r="I158" s="212" t="s">
        <v>1616</v>
      </c>
    </row>
    <row r="159" spans="1:9" ht="238" x14ac:dyDescent="0.2">
      <c r="A159" s="151">
        <v>157</v>
      </c>
      <c r="B159" s="36" t="s">
        <v>1625</v>
      </c>
      <c r="C159" s="147" t="s">
        <v>8</v>
      </c>
      <c r="D159" s="152" t="s">
        <v>1626</v>
      </c>
      <c r="E159" s="154">
        <v>154752</v>
      </c>
      <c r="F159" s="147" t="s">
        <v>15</v>
      </c>
      <c r="G159" s="142" t="s">
        <v>1627</v>
      </c>
      <c r="H159" s="37" t="s">
        <v>2232</v>
      </c>
      <c r="I159" s="212" t="s">
        <v>1628</v>
      </c>
    </row>
    <row r="160" spans="1:9" ht="168" x14ac:dyDescent="0.2">
      <c r="A160" s="151">
        <v>158</v>
      </c>
      <c r="B160" s="36" t="s">
        <v>1629</v>
      </c>
      <c r="C160" s="147" t="s">
        <v>8</v>
      </c>
      <c r="D160" s="152" t="s">
        <v>1630</v>
      </c>
      <c r="E160" s="154">
        <v>99448</v>
      </c>
      <c r="F160" s="147" t="s">
        <v>17</v>
      </c>
      <c r="G160" s="142" t="s">
        <v>1627</v>
      </c>
      <c r="H160" s="37" t="s">
        <v>2233</v>
      </c>
      <c r="I160" s="212" t="s">
        <v>1628</v>
      </c>
    </row>
    <row r="161" spans="1:9" ht="224" x14ac:dyDescent="0.2">
      <c r="A161" s="151">
        <v>159</v>
      </c>
      <c r="B161" s="36" t="s">
        <v>1631</v>
      </c>
      <c r="C161" s="147" t="s">
        <v>7</v>
      </c>
      <c r="D161" s="152" t="s">
        <v>1632</v>
      </c>
      <c r="E161" s="154">
        <v>59464.94</v>
      </c>
      <c r="F161" s="147" t="s">
        <v>17</v>
      </c>
      <c r="G161" s="142" t="s">
        <v>1627</v>
      </c>
      <c r="H161" s="37" t="s">
        <v>1633</v>
      </c>
      <c r="I161" s="212" t="s">
        <v>1634</v>
      </c>
    </row>
    <row r="162" spans="1:9" ht="140" x14ac:dyDescent="0.2">
      <c r="A162" s="151">
        <v>160</v>
      </c>
      <c r="B162" s="191" t="s">
        <v>1635</v>
      </c>
      <c r="C162" s="147" t="s">
        <v>7</v>
      </c>
      <c r="D162" s="152" t="s">
        <v>1626</v>
      </c>
      <c r="E162" s="154">
        <v>59464.94</v>
      </c>
      <c r="F162" s="147" t="s">
        <v>15</v>
      </c>
      <c r="G162" s="142" t="s">
        <v>1627</v>
      </c>
      <c r="H162" s="37" t="s">
        <v>1636</v>
      </c>
      <c r="I162" s="212" t="s">
        <v>1637</v>
      </c>
    </row>
    <row r="163" spans="1:9" ht="182" x14ac:dyDescent="0.2">
      <c r="A163" s="151">
        <v>161</v>
      </c>
      <c r="B163" s="191" t="s">
        <v>1638</v>
      </c>
      <c r="C163" s="147" t="s">
        <v>7</v>
      </c>
      <c r="D163" s="152" t="s">
        <v>1639</v>
      </c>
      <c r="E163" s="154">
        <v>59464.94</v>
      </c>
      <c r="F163" s="147" t="s">
        <v>15</v>
      </c>
      <c r="G163" s="142" t="s">
        <v>1627</v>
      </c>
      <c r="H163" s="207" t="s">
        <v>1640</v>
      </c>
      <c r="I163" s="212" t="s">
        <v>1641</v>
      </c>
    </row>
    <row r="164" spans="1:9" ht="196" x14ac:dyDescent="0.2">
      <c r="A164" s="151">
        <v>162</v>
      </c>
      <c r="B164" s="191" t="s">
        <v>2215</v>
      </c>
      <c r="C164" s="147" t="s">
        <v>7</v>
      </c>
      <c r="D164" s="147" t="s">
        <v>1642</v>
      </c>
      <c r="E164" s="173">
        <v>3113.6</v>
      </c>
      <c r="F164" s="147" t="s">
        <v>15</v>
      </c>
      <c r="G164" s="142" t="s">
        <v>1627</v>
      </c>
      <c r="H164" s="207" t="s">
        <v>2234</v>
      </c>
      <c r="I164" s="212" t="s">
        <v>1643</v>
      </c>
    </row>
    <row r="165" spans="1:9" ht="196" x14ac:dyDescent="0.2">
      <c r="A165" s="151">
        <v>163</v>
      </c>
      <c r="B165" s="191" t="s">
        <v>2215</v>
      </c>
      <c r="C165" s="147" t="s">
        <v>7</v>
      </c>
      <c r="D165" s="147" t="s">
        <v>1644</v>
      </c>
      <c r="E165" s="173">
        <v>152566.39999999999</v>
      </c>
      <c r="F165" s="147" t="s">
        <v>17</v>
      </c>
      <c r="G165" s="142" t="s">
        <v>1627</v>
      </c>
      <c r="H165" s="207" t="s">
        <v>2234</v>
      </c>
      <c r="I165" s="212" t="s">
        <v>1643</v>
      </c>
    </row>
    <row r="166" spans="1:9" ht="168" x14ac:dyDescent="0.2">
      <c r="A166" s="151">
        <v>164</v>
      </c>
      <c r="B166" s="191" t="s">
        <v>1645</v>
      </c>
      <c r="C166" s="147" t="s">
        <v>7</v>
      </c>
      <c r="D166" s="147" t="s">
        <v>1639</v>
      </c>
      <c r="E166" s="178">
        <v>34348</v>
      </c>
      <c r="F166" s="147" t="s">
        <v>15</v>
      </c>
      <c r="G166" s="142" t="s">
        <v>1627</v>
      </c>
      <c r="H166" s="37" t="s">
        <v>2235</v>
      </c>
      <c r="I166" s="212" t="s">
        <v>1646</v>
      </c>
    </row>
    <row r="167" spans="1:9" ht="98" x14ac:dyDescent="0.2">
      <c r="A167" s="151">
        <v>165</v>
      </c>
      <c r="B167" s="195" t="s">
        <v>1647</v>
      </c>
      <c r="C167" s="142" t="s">
        <v>7</v>
      </c>
      <c r="D167" s="159" t="s">
        <v>1639</v>
      </c>
      <c r="E167" s="178">
        <v>45000</v>
      </c>
      <c r="F167" s="159" t="s">
        <v>15</v>
      </c>
      <c r="G167" s="159" t="s">
        <v>1627</v>
      </c>
      <c r="H167" s="37" t="s">
        <v>1648</v>
      </c>
      <c r="I167" s="220" t="s">
        <v>2216</v>
      </c>
    </row>
    <row r="168" spans="1:9" ht="196" x14ac:dyDescent="0.2">
      <c r="A168" s="151">
        <v>166</v>
      </c>
      <c r="B168" s="191" t="s">
        <v>1649</v>
      </c>
      <c r="C168" s="147" t="s">
        <v>7</v>
      </c>
      <c r="D168" s="147" t="s">
        <v>1639</v>
      </c>
      <c r="E168" s="147">
        <v>15879.6</v>
      </c>
      <c r="F168" s="147" t="s">
        <v>15</v>
      </c>
      <c r="G168" s="147" t="s">
        <v>1627</v>
      </c>
      <c r="H168" s="191" t="s">
        <v>1650</v>
      </c>
      <c r="I168" s="220"/>
    </row>
    <row r="169" spans="1:9" ht="240" x14ac:dyDescent="0.2">
      <c r="A169" s="151">
        <v>167</v>
      </c>
      <c r="B169" s="191" t="s">
        <v>1662</v>
      </c>
      <c r="C169" s="33" t="s">
        <v>7</v>
      </c>
      <c r="D169" s="147" t="s">
        <v>1663</v>
      </c>
      <c r="E169" s="143">
        <v>50000</v>
      </c>
      <c r="F169" s="147" t="s">
        <v>13</v>
      </c>
      <c r="G169" s="147" t="s">
        <v>1664</v>
      </c>
      <c r="H169" s="189" t="s">
        <v>1665</v>
      </c>
      <c r="I169" s="221"/>
    </row>
    <row r="170" spans="1:9" ht="112" x14ac:dyDescent="0.2">
      <c r="A170" s="151">
        <v>168</v>
      </c>
      <c r="B170" s="191" t="s">
        <v>1666</v>
      </c>
      <c r="C170" s="33" t="s">
        <v>7</v>
      </c>
      <c r="D170" s="147" t="s">
        <v>1667</v>
      </c>
      <c r="E170" s="170">
        <v>200000</v>
      </c>
      <c r="F170" s="147" t="s">
        <v>13</v>
      </c>
      <c r="G170" s="147" t="s">
        <v>1664</v>
      </c>
      <c r="H170" s="189" t="s">
        <v>1668</v>
      </c>
      <c r="I170" s="221"/>
    </row>
    <row r="171" spans="1:9" ht="96" x14ac:dyDescent="0.2">
      <c r="A171" s="151">
        <v>169</v>
      </c>
      <c r="B171" s="191" t="s">
        <v>1669</v>
      </c>
      <c r="C171" s="33" t="s">
        <v>7</v>
      </c>
      <c r="D171" s="147" t="s">
        <v>1670</v>
      </c>
      <c r="E171" s="170">
        <v>800000</v>
      </c>
      <c r="F171" s="147" t="s">
        <v>13</v>
      </c>
      <c r="G171" s="147" t="s">
        <v>1664</v>
      </c>
      <c r="H171" s="189" t="s">
        <v>1671</v>
      </c>
      <c r="I171" s="221"/>
    </row>
    <row r="172" spans="1:9" ht="48" x14ac:dyDescent="0.2">
      <c r="A172" s="151">
        <v>170</v>
      </c>
      <c r="B172" s="191" t="s">
        <v>1672</v>
      </c>
      <c r="C172" s="33" t="s">
        <v>7</v>
      </c>
      <c r="D172" s="147" t="s">
        <v>1673</v>
      </c>
      <c r="E172" s="170">
        <v>120000</v>
      </c>
      <c r="F172" s="147" t="s">
        <v>13</v>
      </c>
      <c r="G172" s="147" t="s">
        <v>1664</v>
      </c>
      <c r="H172" s="189" t="s">
        <v>1674</v>
      </c>
      <c r="I172" s="210"/>
    </row>
    <row r="173" spans="1:9" ht="64" x14ac:dyDescent="0.2">
      <c r="A173" s="151">
        <v>171</v>
      </c>
      <c r="B173" s="191" t="s">
        <v>1675</v>
      </c>
      <c r="C173" s="33" t="s">
        <v>7</v>
      </c>
      <c r="D173" s="147" t="s">
        <v>1676</v>
      </c>
      <c r="E173" s="170">
        <v>37000</v>
      </c>
      <c r="F173" s="147" t="s">
        <v>13</v>
      </c>
      <c r="G173" s="147" t="s">
        <v>1664</v>
      </c>
      <c r="H173" s="189" t="s">
        <v>1677</v>
      </c>
      <c r="I173" s="210"/>
    </row>
    <row r="174" spans="1:9" ht="48" x14ac:dyDescent="0.2">
      <c r="A174" s="151">
        <v>172</v>
      </c>
      <c r="B174" s="191" t="s">
        <v>1678</v>
      </c>
      <c r="C174" s="147" t="s">
        <v>8</v>
      </c>
      <c r="D174" s="147" t="s">
        <v>1679</v>
      </c>
      <c r="E174" s="170">
        <v>150000</v>
      </c>
      <c r="F174" s="147" t="s">
        <v>13</v>
      </c>
      <c r="G174" s="147" t="s">
        <v>1664</v>
      </c>
      <c r="H174" s="189" t="s">
        <v>1680</v>
      </c>
      <c r="I174" s="210"/>
    </row>
    <row r="175" spans="1:9" ht="42" x14ac:dyDescent="0.2">
      <c r="A175" s="151">
        <v>173</v>
      </c>
      <c r="B175" s="191" t="s">
        <v>1681</v>
      </c>
      <c r="C175" s="33" t="s">
        <v>7</v>
      </c>
      <c r="D175" s="147" t="s">
        <v>1682</v>
      </c>
      <c r="E175" s="170">
        <v>70000</v>
      </c>
      <c r="F175" s="147" t="s">
        <v>13</v>
      </c>
      <c r="G175" s="147" t="s">
        <v>1664</v>
      </c>
      <c r="H175" s="189" t="s">
        <v>1683</v>
      </c>
      <c r="I175" s="210"/>
    </row>
    <row r="176" spans="1:9" ht="48" x14ac:dyDescent="0.2">
      <c r="A176" s="151">
        <v>174</v>
      </c>
      <c r="B176" s="191" t="s">
        <v>1684</v>
      </c>
      <c r="C176" s="33" t="s">
        <v>7</v>
      </c>
      <c r="D176" s="147" t="s">
        <v>1685</v>
      </c>
      <c r="E176" s="170">
        <v>20000</v>
      </c>
      <c r="F176" s="147" t="s">
        <v>13</v>
      </c>
      <c r="G176" s="147" t="s">
        <v>1664</v>
      </c>
      <c r="H176" s="189" t="s">
        <v>1686</v>
      </c>
      <c r="I176" s="210"/>
    </row>
    <row r="177" spans="1:10" ht="96" x14ac:dyDescent="0.2">
      <c r="A177" s="151">
        <v>175</v>
      </c>
      <c r="B177" s="191" t="s">
        <v>1687</v>
      </c>
      <c r="C177" s="33" t="s">
        <v>7</v>
      </c>
      <c r="D177" s="147" t="s">
        <v>1688</v>
      </c>
      <c r="E177" s="170">
        <v>20000</v>
      </c>
      <c r="F177" s="147" t="s">
        <v>13</v>
      </c>
      <c r="G177" s="147" t="s">
        <v>1664</v>
      </c>
      <c r="H177" s="189" t="s">
        <v>1689</v>
      </c>
      <c r="I177" s="210"/>
    </row>
    <row r="178" spans="1:10" ht="28" customHeight="1" x14ac:dyDescent="0.2">
      <c r="A178" s="151">
        <v>176</v>
      </c>
      <c r="B178" s="191" t="s">
        <v>1690</v>
      </c>
      <c r="C178" s="33" t="s">
        <v>7</v>
      </c>
      <c r="D178" s="147" t="s">
        <v>1691</v>
      </c>
      <c r="E178" s="170">
        <v>20000</v>
      </c>
      <c r="F178" s="147" t="s">
        <v>13</v>
      </c>
      <c r="G178" s="147" t="s">
        <v>1664</v>
      </c>
      <c r="H178" s="189" t="s">
        <v>1692</v>
      </c>
      <c r="I178" s="210"/>
    </row>
    <row r="179" spans="1:10" ht="48" x14ac:dyDescent="0.2">
      <c r="A179" s="151">
        <v>177</v>
      </c>
      <c r="B179" s="191" t="s">
        <v>1693</v>
      </c>
      <c r="C179" s="33" t="s">
        <v>7</v>
      </c>
      <c r="D179" s="147"/>
      <c r="E179" s="170">
        <v>250000</v>
      </c>
      <c r="F179" s="147" t="s">
        <v>13</v>
      </c>
      <c r="G179" s="147" t="s">
        <v>1664</v>
      </c>
      <c r="H179" s="189" t="s">
        <v>1694</v>
      </c>
      <c r="I179" s="210"/>
    </row>
    <row r="180" spans="1:10" ht="144" x14ac:dyDescent="0.2">
      <c r="A180" s="151">
        <v>178</v>
      </c>
      <c r="B180" s="38" t="s">
        <v>1720</v>
      </c>
      <c r="C180" s="144" t="s">
        <v>7</v>
      </c>
      <c r="D180" s="144" t="s">
        <v>1721</v>
      </c>
      <c r="E180" s="145">
        <v>1000000</v>
      </c>
      <c r="F180" s="144" t="s">
        <v>13</v>
      </c>
      <c r="G180" s="148" t="s">
        <v>1722</v>
      </c>
      <c r="H180" s="189" t="s">
        <v>1723</v>
      </c>
      <c r="I180" s="210" t="s">
        <v>1724</v>
      </c>
    </row>
    <row r="181" spans="1:10" ht="48" x14ac:dyDescent="0.2">
      <c r="A181" s="151">
        <v>179</v>
      </c>
      <c r="B181" s="38" t="s">
        <v>1725</v>
      </c>
      <c r="C181" s="144" t="s">
        <v>7</v>
      </c>
      <c r="D181" s="144" t="s">
        <v>1726</v>
      </c>
      <c r="E181" s="145" t="s">
        <v>1727</v>
      </c>
      <c r="F181" s="144" t="s">
        <v>13</v>
      </c>
      <c r="G181" s="148" t="s">
        <v>1722</v>
      </c>
      <c r="H181" s="189" t="s">
        <v>1728</v>
      </c>
      <c r="I181" s="210"/>
    </row>
    <row r="182" spans="1:10" ht="240" x14ac:dyDescent="0.2">
      <c r="A182" s="151">
        <v>180</v>
      </c>
      <c r="B182" s="38" t="s">
        <v>1729</v>
      </c>
      <c r="C182" s="144" t="s">
        <v>7</v>
      </c>
      <c r="D182" s="144" t="s">
        <v>1730</v>
      </c>
      <c r="E182" s="145">
        <v>45000000</v>
      </c>
      <c r="F182" s="144" t="s">
        <v>13</v>
      </c>
      <c r="G182" s="148" t="s">
        <v>1722</v>
      </c>
      <c r="H182" s="189" t="s">
        <v>1731</v>
      </c>
      <c r="I182" s="210" t="s">
        <v>1732</v>
      </c>
    </row>
    <row r="183" spans="1:10" ht="144" x14ac:dyDescent="0.2">
      <c r="A183" s="151">
        <v>181</v>
      </c>
      <c r="B183" s="38" t="s">
        <v>1733</v>
      </c>
      <c r="C183" s="144" t="s">
        <v>8</v>
      </c>
      <c r="D183" s="144" t="s">
        <v>1734</v>
      </c>
      <c r="E183" s="148" t="s">
        <v>1735</v>
      </c>
      <c r="F183" s="144" t="s">
        <v>13</v>
      </c>
      <c r="G183" s="148" t="s">
        <v>1722</v>
      </c>
      <c r="H183" s="189" t="s">
        <v>1736</v>
      </c>
      <c r="I183" s="210" t="s">
        <v>1737</v>
      </c>
    </row>
    <row r="184" spans="1:10" ht="60" x14ac:dyDescent="0.2">
      <c r="A184" s="151">
        <v>182</v>
      </c>
      <c r="B184" s="192" t="s">
        <v>1745</v>
      </c>
      <c r="C184" s="141" t="s">
        <v>8</v>
      </c>
      <c r="D184" s="141" t="s">
        <v>1746</v>
      </c>
      <c r="E184" s="141" t="s">
        <v>1747</v>
      </c>
      <c r="F184" s="141" t="s">
        <v>22</v>
      </c>
      <c r="G184" s="140" t="s">
        <v>1748</v>
      </c>
      <c r="H184" s="36" t="s">
        <v>1749</v>
      </c>
      <c r="I184" s="16" t="s">
        <v>1750</v>
      </c>
      <c r="J184" s="41" t="s">
        <v>1751</v>
      </c>
    </row>
    <row r="185" spans="1:10" ht="98" x14ac:dyDescent="0.2">
      <c r="A185" s="151">
        <v>183</v>
      </c>
      <c r="B185" s="193" t="s">
        <v>1775</v>
      </c>
      <c r="C185" s="147" t="s">
        <v>7</v>
      </c>
      <c r="D185" s="146" t="s">
        <v>1776</v>
      </c>
      <c r="E185" s="153">
        <v>689720</v>
      </c>
      <c r="F185" s="152" t="s">
        <v>13</v>
      </c>
      <c r="G185" s="152" t="s">
        <v>1777</v>
      </c>
      <c r="H185" s="193" t="s">
        <v>1778</v>
      </c>
      <c r="I185" s="215" t="s">
        <v>1779</v>
      </c>
    </row>
    <row r="186" spans="1:10" ht="56" x14ac:dyDescent="0.2">
      <c r="A186" s="151">
        <v>184</v>
      </c>
      <c r="B186" s="191" t="s">
        <v>1780</v>
      </c>
      <c r="C186" s="147" t="s">
        <v>7</v>
      </c>
      <c r="D186" s="146" t="s">
        <v>1781</v>
      </c>
      <c r="E186" s="156">
        <v>36000</v>
      </c>
      <c r="F186" s="152" t="s">
        <v>13</v>
      </c>
      <c r="G186" s="152" t="s">
        <v>1753</v>
      </c>
      <c r="H186" s="193" t="s">
        <v>2217</v>
      </c>
      <c r="I186" s="215" t="s">
        <v>1782</v>
      </c>
    </row>
    <row r="187" spans="1:10" ht="56" x14ac:dyDescent="0.2">
      <c r="A187" s="151">
        <v>185</v>
      </c>
      <c r="B187" s="191" t="s">
        <v>1780</v>
      </c>
      <c r="C187" s="147" t="s">
        <v>7</v>
      </c>
      <c r="D187" s="146" t="s">
        <v>1783</v>
      </c>
      <c r="E187" s="179">
        <v>15000</v>
      </c>
      <c r="F187" s="152" t="s">
        <v>16</v>
      </c>
      <c r="G187" s="152" t="s">
        <v>1753</v>
      </c>
      <c r="H187" s="193" t="s">
        <v>2217</v>
      </c>
      <c r="I187" s="215" t="s">
        <v>1779</v>
      </c>
    </row>
    <row r="188" spans="1:10" ht="176" x14ac:dyDescent="0.2">
      <c r="A188" s="151">
        <v>186</v>
      </c>
      <c r="B188" s="191" t="s">
        <v>2236</v>
      </c>
      <c r="C188" s="147" t="s">
        <v>7</v>
      </c>
      <c r="D188" s="147" t="s">
        <v>1835</v>
      </c>
      <c r="E188" s="180">
        <v>915000</v>
      </c>
      <c r="F188" s="147" t="s">
        <v>15</v>
      </c>
      <c r="G188" s="142" t="s">
        <v>1836</v>
      </c>
      <c r="H188" s="189" t="s">
        <v>1837</v>
      </c>
      <c r="I188" s="210" t="s">
        <v>1838</v>
      </c>
    </row>
    <row r="189" spans="1:10" ht="112" x14ac:dyDescent="0.2">
      <c r="A189" s="151">
        <v>187</v>
      </c>
      <c r="B189" s="191" t="s">
        <v>2218</v>
      </c>
      <c r="C189" s="147" t="s">
        <v>8</v>
      </c>
      <c r="D189" s="147" t="s">
        <v>1835</v>
      </c>
      <c r="E189" s="180">
        <v>650000</v>
      </c>
      <c r="F189" s="147" t="s">
        <v>15</v>
      </c>
      <c r="G189" s="142" t="s">
        <v>1836</v>
      </c>
      <c r="H189" s="189" t="s">
        <v>1839</v>
      </c>
      <c r="I189" s="210"/>
    </row>
    <row r="190" spans="1:10" ht="32" x14ac:dyDescent="0.2">
      <c r="A190" s="151">
        <v>188</v>
      </c>
      <c r="B190" s="191" t="s">
        <v>1840</v>
      </c>
      <c r="C190" s="147" t="s">
        <v>7</v>
      </c>
      <c r="D190" s="147"/>
      <c r="E190" s="180">
        <v>600000</v>
      </c>
      <c r="F190" s="147" t="s">
        <v>15</v>
      </c>
      <c r="G190" s="142" t="s">
        <v>1836</v>
      </c>
      <c r="H190" s="189" t="s">
        <v>1841</v>
      </c>
      <c r="I190" s="210"/>
    </row>
    <row r="191" spans="1:10" ht="64" x14ac:dyDescent="0.2">
      <c r="A191" s="151">
        <v>189</v>
      </c>
      <c r="B191" s="191" t="s">
        <v>1842</v>
      </c>
      <c r="C191" s="147" t="s">
        <v>8</v>
      </c>
      <c r="D191" s="147"/>
      <c r="E191" s="180">
        <v>250000</v>
      </c>
      <c r="F191" s="147" t="s">
        <v>15</v>
      </c>
      <c r="G191" s="142" t="s">
        <v>1836</v>
      </c>
      <c r="H191" s="189" t="s">
        <v>1843</v>
      </c>
      <c r="I191" s="210"/>
    </row>
    <row r="192" spans="1:10" ht="64" x14ac:dyDescent="0.2">
      <c r="A192" s="151">
        <v>190</v>
      </c>
      <c r="B192" s="191" t="s">
        <v>1844</v>
      </c>
      <c r="C192" s="147" t="s">
        <v>7</v>
      </c>
      <c r="D192" s="147"/>
      <c r="E192" s="180">
        <v>12000</v>
      </c>
      <c r="F192" s="147" t="s">
        <v>15</v>
      </c>
      <c r="G192" s="142" t="s">
        <v>1836</v>
      </c>
      <c r="H192" s="189" t="s">
        <v>1845</v>
      </c>
      <c r="I192" s="210"/>
    </row>
    <row r="193" spans="1:9" ht="32" x14ac:dyDescent="0.2">
      <c r="A193" s="151">
        <v>191</v>
      </c>
      <c r="B193" s="191" t="s">
        <v>1846</v>
      </c>
      <c r="C193" s="147" t="s">
        <v>7</v>
      </c>
      <c r="D193" s="147"/>
      <c r="E193" s="180"/>
      <c r="F193" s="147" t="s">
        <v>15</v>
      </c>
      <c r="G193" s="142" t="s">
        <v>1836</v>
      </c>
      <c r="H193" s="189" t="s">
        <v>1847</v>
      </c>
      <c r="I193" s="210"/>
    </row>
    <row r="194" spans="1:9" ht="32" x14ac:dyDescent="0.2">
      <c r="A194" s="151">
        <v>192</v>
      </c>
      <c r="B194" s="191" t="s">
        <v>1848</v>
      </c>
      <c r="C194" s="147" t="s">
        <v>7</v>
      </c>
      <c r="D194" s="147"/>
      <c r="E194" s="180"/>
      <c r="F194" s="147" t="s">
        <v>15</v>
      </c>
      <c r="G194" s="142" t="s">
        <v>1836</v>
      </c>
      <c r="H194" s="189" t="s">
        <v>1849</v>
      </c>
      <c r="I194" s="210"/>
    </row>
    <row r="195" spans="1:9" ht="128" x14ac:dyDescent="0.2">
      <c r="A195" s="151">
        <v>193</v>
      </c>
      <c r="B195" s="191" t="s">
        <v>1850</v>
      </c>
      <c r="C195" s="147" t="s">
        <v>8</v>
      </c>
      <c r="D195" s="147"/>
      <c r="E195" s="180"/>
      <c r="F195" s="147" t="s">
        <v>15</v>
      </c>
      <c r="G195" s="142" t="s">
        <v>1836</v>
      </c>
      <c r="H195" s="189" t="s">
        <v>1851</v>
      </c>
      <c r="I195" s="210"/>
    </row>
    <row r="196" spans="1:9" ht="42" x14ac:dyDescent="0.2">
      <c r="A196" s="151">
        <v>194</v>
      </c>
      <c r="B196" s="191" t="s">
        <v>1918</v>
      </c>
      <c r="C196" s="147" t="s">
        <v>8</v>
      </c>
      <c r="D196" s="147" t="s">
        <v>1919</v>
      </c>
      <c r="E196" s="156">
        <v>35000</v>
      </c>
      <c r="F196" s="147" t="s">
        <v>14</v>
      </c>
      <c r="G196" s="142" t="s">
        <v>1856</v>
      </c>
      <c r="H196" s="191" t="s">
        <v>1920</v>
      </c>
      <c r="I196" s="218" t="s">
        <v>1858</v>
      </c>
    </row>
    <row r="197" spans="1:9" ht="42" x14ac:dyDescent="0.2">
      <c r="A197" s="151">
        <v>195</v>
      </c>
      <c r="B197" s="191" t="s">
        <v>1921</v>
      </c>
      <c r="C197" s="147" t="s">
        <v>8</v>
      </c>
      <c r="D197" s="147" t="s">
        <v>1919</v>
      </c>
      <c r="E197" s="156">
        <v>50000</v>
      </c>
      <c r="F197" s="147" t="s">
        <v>14</v>
      </c>
      <c r="G197" s="142" t="s">
        <v>1856</v>
      </c>
      <c r="H197" s="191" t="s">
        <v>1922</v>
      </c>
      <c r="I197" s="218" t="s">
        <v>1864</v>
      </c>
    </row>
    <row r="198" spans="1:9" ht="56" x14ac:dyDescent="0.2">
      <c r="A198" s="151">
        <v>196</v>
      </c>
      <c r="B198" s="191" t="s">
        <v>1923</v>
      </c>
      <c r="C198" s="147" t="s">
        <v>8</v>
      </c>
      <c r="D198" s="147" t="s">
        <v>1919</v>
      </c>
      <c r="E198" s="156">
        <v>70000</v>
      </c>
      <c r="F198" s="147" t="s">
        <v>14</v>
      </c>
      <c r="G198" s="142" t="s">
        <v>1856</v>
      </c>
      <c r="H198" s="191" t="s">
        <v>1924</v>
      </c>
      <c r="I198" s="218" t="s">
        <v>1925</v>
      </c>
    </row>
    <row r="199" spans="1:9" ht="56" x14ac:dyDescent="0.2">
      <c r="A199" s="151">
        <v>197</v>
      </c>
      <c r="B199" s="191" t="s">
        <v>1926</v>
      </c>
      <c r="C199" s="147" t="s">
        <v>8</v>
      </c>
      <c r="D199" s="147" t="s">
        <v>1919</v>
      </c>
      <c r="E199" s="156" t="s">
        <v>1927</v>
      </c>
      <c r="F199" s="147" t="s">
        <v>14</v>
      </c>
      <c r="G199" s="142" t="s">
        <v>1856</v>
      </c>
      <c r="H199" s="191" t="s">
        <v>1924</v>
      </c>
      <c r="I199" s="218" t="s">
        <v>1925</v>
      </c>
    </row>
    <row r="200" spans="1:9" ht="42" x14ac:dyDescent="0.2">
      <c r="A200" s="151">
        <v>198</v>
      </c>
      <c r="B200" s="191" t="s">
        <v>1928</v>
      </c>
      <c r="C200" s="147" t="s">
        <v>8</v>
      </c>
      <c r="D200" s="147" t="s">
        <v>1929</v>
      </c>
      <c r="E200" s="153">
        <v>20000</v>
      </c>
      <c r="F200" s="147" t="s">
        <v>14</v>
      </c>
      <c r="G200" s="142" t="s">
        <v>1856</v>
      </c>
      <c r="H200" s="191" t="s">
        <v>1930</v>
      </c>
      <c r="I200" s="218" t="s">
        <v>1931</v>
      </c>
    </row>
    <row r="201" spans="1:9" ht="42" x14ac:dyDescent="0.2">
      <c r="A201" s="151">
        <v>199</v>
      </c>
      <c r="B201" s="191" t="s">
        <v>1932</v>
      </c>
      <c r="C201" s="147" t="s">
        <v>8</v>
      </c>
      <c r="D201" s="147" t="s">
        <v>1933</v>
      </c>
      <c r="E201" s="156">
        <v>14000</v>
      </c>
      <c r="F201" s="147" t="s">
        <v>14</v>
      </c>
      <c r="G201" s="142" t="s">
        <v>1856</v>
      </c>
      <c r="H201" s="191" t="s">
        <v>1934</v>
      </c>
      <c r="I201" s="218" t="s">
        <v>1864</v>
      </c>
    </row>
    <row r="202" spans="1:9" ht="70" x14ac:dyDescent="0.2">
      <c r="A202" s="151">
        <v>200</v>
      </c>
      <c r="B202" s="191" t="s">
        <v>1935</v>
      </c>
      <c r="C202" s="147" t="s">
        <v>7</v>
      </c>
      <c r="D202" s="147" t="s">
        <v>1936</v>
      </c>
      <c r="E202" s="156">
        <v>4970000</v>
      </c>
      <c r="F202" s="147" t="s">
        <v>14</v>
      </c>
      <c r="G202" s="147" t="s">
        <v>1856</v>
      </c>
      <c r="H202" s="191" t="s">
        <v>1937</v>
      </c>
      <c r="I202" s="218" t="s">
        <v>1938</v>
      </c>
    </row>
    <row r="203" spans="1:9" ht="42" x14ac:dyDescent="0.2">
      <c r="A203" s="151">
        <v>201</v>
      </c>
      <c r="B203" s="191" t="s">
        <v>1939</v>
      </c>
      <c r="C203" s="147" t="s">
        <v>8</v>
      </c>
      <c r="D203" s="147" t="s">
        <v>1940</v>
      </c>
      <c r="E203" s="156" t="s">
        <v>1927</v>
      </c>
      <c r="F203" s="147" t="s">
        <v>14</v>
      </c>
      <c r="G203" s="142" t="s">
        <v>1856</v>
      </c>
      <c r="H203" s="191" t="s">
        <v>1941</v>
      </c>
      <c r="I203" s="218" t="s">
        <v>1942</v>
      </c>
    </row>
    <row r="204" spans="1:9" ht="56" x14ac:dyDescent="0.2">
      <c r="A204" s="151">
        <v>202</v>
      </c>
      <c r="B204" s="191" t="s">
        <v>1943</v>
      </c>
      <c r="C204" s="147" t="s">
        <v>8</v>
      </c>
      <c r="D204" s="147" t="s">
        <v>1944</v>
      </c>
      <c r="E204" s="156">
        <v>200000</v>
      </c>
      <c r="F204" s="147" t="s">
        <v>14</v>
      </c>
      <c r="G204" s="142" t="s">
        <v>1856</v>
      </c>
      <c r="H204" s="191" t="s">
        <v>1945</v>
      </c>
      <c r="I204" s="218" t="s">
        <v>1880</v>
      </c>
    </row>
    <row r="205" spans="1:9" ht="28" x14ac:dyDescent="0.2">
      <c r="A205" s="151">
        <v>203</v>
      </c>
      <c r="B205" s="191" t="s">
        <v>1946</v>
      </c>
      <c r="C205" s="147" t="s">
        <v>8</v>
      </c>
      <c r="D205" s="147" t="s">
        <v>1947</v>
      </c>
      <c r="E205" s="156">
        <v>14000</v>
      </c>
      <c r="F205" s="147" t="s">
        <v>14</v>
      </c>
      <c r="G205" s="142" t="s">
        <v>1856</v>
      </c>
      <c r="H205" s="191" t="s">
        <v>1948</v>
      </c>
      <c r="I205" s="218" t="s">
        <v>1949</v>
      </c>
    </row>
    <row r="206" spans="1:9" ht="42" x14ac:dyDescent="0.2">
      <c r="A206" s="151">
        <v>204</v>
      </c>
      <c r="B206" s="191" t="s">
        <v>1950</v>
      </c>
      <c r="C206" s="147" t="s">
        <v>8</v>
      </c>
      <c r="D206" s="147" t="s">
        <v>1951</v>
      </c>
      <c r="E206" s="156">
        <v>85000</v>
      </c>
      <c r="F206" s="147" t="s">
        <v>14</v>
      </c>
      <c r="G206" s="142" t="s">
        <v>1856</v>
      </c>
      <c r="H206" s="191" t="s">
        <v>1952</v>
      </c>
      <c r="I206" s="218" t="s">
        <v>1953</v>
      </c>
    </row>
    <row r="207" spans="1:9" ht="56" x14ac:dyDescent="0.2">
      <c r="A207" s="151">
        <v>205</v>
      </c>
      <c r="B207" s="191" t="s">
        <v>1954</v>
      </c>
      <c r="C207" s="147" t="s">
        <v>7</v>
      </c>
      <c r="D207" s="147" t="s">
        <v>1955</v>
      </c>
      <c r="E207" s="156">
        <v>24800</v>
      </c>
      <c r="F207" s="147" t="s">
        <v>14</v>
      </c>
      <c r="G207" s="142" t="s">
        <v>1856</v>
      </c>
      <c r="H207" s="191" t="s">
        <v>1956</v>
      </c>
      <c r="I207" s="218" t="s">
        <v>1957</v>
      </c>
    </row>
    <row r="208" spans="1:9" ht="128" x14ac:dyDescent="0.2">
      <c r="A208" s="151">
        <v>206</v>
      </c>
      <c r="B208" s="191" t="s">
        <v>2006</v>
      </c>
      <c r="C208" s="147" t="s">
        <v>8</v>
      </c>
      <c r="D208" s="147" t="s">
        <v>2007</v>
      </c>
      <c r="E208" s="181" t="s">
        <v>2008</v>
      </c>
      <c r="F208" s="147" t="s">
        <v>12</v>
      </c>
      <c r="G208" s="142" t="s">
        <v>2009</v>
      </c>
      <c r="H208" s="189" t="s">
        <v>2219</v>
      </c>
      <c r="I208" s="210" t="s">
        <v>2010</v>
      </c>
    </row>
    <row r="209" spans="1:10" ht="64" x14ac:dyDescent="0.2">
      <c r="A209" s="151">
        <v>207</v>
      </c>
      <c r="B209" s="191" t="s">
        <v>2011</v>
      </c>
      <c r="C209" s="147" t="s">
        <v>8</v>
      </c>
      <c r="D209" s="147" t="s">
        <v>2012</v>
      </c>
      <c r="E209" s="181" t="s">
        <v>2013</v>
      </c>
      <c r="F209" s="147" t="s">
        <v>12</v>
      </c>
      <c r="G209" s="142" t="s">
        <v>2014</v>
      </c>
      <c r="H209" s="189" t="s">
        <v>2015</v>
      </c>
      <c r="I209" s="210" t="s">
        <v>2010</v>
      </c>
    </row>
    <row r="210" spans="1:10" ht="176" x14ac:dyDescent="0.2">
      <c r="A210" s="151">
        <v>208</v>
      </c>
      <c r="B210" s="191" t="s">
        <v>2016</v>
      </c>
      <c r="C210" s="147" t="s">
        <v>8</v>
      </c>
      <c r="D210" s="147" t="s">
        <v>2017</v>
      </c>
      <c r="E210" s="181" t="s">
        <v>2018</v>
      </c>
      <c r="F210" s="147" t="s">
        <v>12</v>
      </c>
      <c r="G210" s="142" t="s">
        <v>2014</v>
      </c>
      <c r="H210" s="189" t="s">
        <v>2220</v>
      </c>
      <c r="I210" s="210" t="s">
        <v>2010</v>
      </c>
    </row>
    <row r="211" spans="1:10" ht="96" x14ac:dyDescent="0.2">
      <c r="A211" s="151">
        <v>209</v>
      </c>
      <c r="B211" s="191" t="s">
        <v>2019</v>
      </c>
      <c r="C211" s="147" t="s">
        <v>8</v>
      </c>
      <c r="D211" s="147" t="s">
        <v>2020</v>
      </c>
      <c r="E211" s="181" t="s">
        <v>2021</v>
      </c>
      <c r="F211" s="147" t="s">
        <v>12</v>
      </c>
      <c r="G211" s="142" t="s">
        <v>2014</v>
      </c>
      <c r="H211" s="189" t="s">
        <v>2022</v>
      </c>
      <c r="I211" s="210" t="s">
        <v>2010</v>
      </c>
    </row>
    <row r="212" spans="1:10" ht="42" x14ac:dyDescent="0.2">
      <c r="A212" s="151">
        <v>210</v>
      </c>
      <c r="B212" s="191" t="s">
        <v>2023</v>
      </c>
      <c r="C212" s="147" t="s">
        <v>8</v>
      </c>
      <c r="D212" s="147" t="s">
        <v>2024</v>
      </c>
      <c r="E212" s="181" t="s">
        <v>2013</v>
      </c>
      <c r="F212" s="147" t="s">
        <v>12</v>
      </c>
      <c r="G212" s="142" t="s">
        <v>2014</v>
      </c>
      <c r="H212" s="189" t="s">
        <v>2025</v>
      </c>
      <c r="I212" s="210" t="s">
        <v>2010</v>
      </c>
    </row>
    <row r="213" spans="1:10" ht="140" x14ac:dyDescent="0.2">
      <c r="A213" s="151">
        <v>211</v>
      </c>
      <c r="B213" s="191" t="s">
        <v>2026</v>
      </c>
      <c r="C213" s="147" t="s">
        <v>8</v>
      </c>
      <c r="D213" s="147" t="s">
        <v>2027</v>
      </c>
      <c r="E213" s="182">
        <v>10000</v>
      </c>
      <c r="F213" s="147" t="s">
        <v>12</v>
      </c>
      <c r="G213" s="142" t="s">
        <v>1990</v>
      </c>
      <c r="H213" s="37" t="s">
        <v>2028</v>
      </c>
      <c r="I213" s="212"/>
    </row>
    <row r="214" spans="1:10" ht="98" customHeight="1" x14ac:dyDescent="0.2">
      <c r="A214" s="151">
        <v>212</v>
      </c>
      <c r="B214" s="191" t="s">
        <v>2103</v>
      </c>
      <c r="C214" s="140" t="s">
        <v>7</v>
      </c>
      <c r="D214" s="147" t="s">
        <v>2104</v>
      </c>
      <c r="E214" s="147">
        <v>100000</v>
      </c>
      <c r="F214" s="147" t="s">
        <v>23</v>
      </c>
      <c r="G214" s="142" t="s">
        <v>2093</v>
      </c>
      <c r="H214" s="191" t="s">
        <v>2105</v>
      </c>
      <c r="I214" s="218" t="s">
        <v>2106</v>
      </c>
      <c r="J214" s="45"/>
    </row>
    <row r="215" spans="1:10" ht="120" x14ac:dyDescent="0.2">
      <c r="A215" s="151">
        <v>213</v>
      </c>
      <c r="B215" s="191" t="s">
        <v>2112</v>
      </c>
      <c r="C215" s="147" t="s">
        <v>7</v>
      </c>
      <c r="D215" s="147" t="s">
        <v>2113</v>
      </c>
      <c r="E215" s="147" t="s">
        <v>2114</v>
      </c>
      <c r="F215" s="147" t="s">
        <v>13</v>
      </c>
      <c r="G215" s="147" t="s">
        <v>2115</v>
      </c>
      <c r="H215" s="36" t="s">
        <v>2116</v>
      </c>
      <c r="I215" s="210"/>
    </row>
    <row r="216" spans="1:10" ht="183" customHeight="1" x14ac:dyDescent="0.2">
      <c r="A216" s="151">
        <v>214</v>
      </c>
      <c r="B216" s="191" t="s">
        <v>2241</v>
      </c>
      <c r="C216" s="147" t="s">
        <v>7</v>
      </c>
      <c r="D216" s="147" t="s">
        <v>2117</v>
      </c>
      <c r="E216" s="173">
        <v>45000</v>
      </c>
      <c r="F216" s="147" t="s">
        <v>13</v>
      </c>
      <c r="G216" s="147" t="s">
        <v>2115</v>
      </c>
      <c r="H216" s="36" t="s">
        <v>2230</v>
      </c>
      <c r="I216" s="368"/>
    </row>
    <row r="217" spans="1:10" ht="159" customHeight="1" x14ac:dyDescent="0.2">
      <c r="A217" s="151">
        <v>215</v>
      </c>
      <c r="B217" s="367" t="s">
        <v>2319</v>
      </c>
      <c r="C217" s="13" t="s">
        <v>2320</v>
      </c>
      <c r="D217" s="13" t="s">
        <v>2321</v>
      </c>
      <c r="E217" s="13" t="s">
        <v>2322</v>
      </c>
      <c r="F217" s="13" t="s">
        <v>2323</v>
      </c>
      <c r="G217" s="13" t="s">
        <v>2323</v>
      </c>
      <c r="H217" s="367" t="s">
        <v>2324</v>
      </c>
      <c r="I217" s="425" t="s">
        <v>2325</v>
      </c>
    </row>
    <row r="218" spans="1:10" ht="103" customHeight="1" x14ac:dyDescent="0.2">
      <c r="A218" s="151">
        <v>216</v>
      </c>
      <c r="B218" s="367" t="s">
        <v>2326</v>
      </c>
      <c r="C218" s="13" t="s">
        <v>2320</v>
      </c>
      <c r="D218" s="13" t="s">
        <v>2321</v>
      </c>
      <c r="E218" s="13" t="s">
        <v>2327</v>
      </c>
      <c r="F218" s="13" t="s">
        <v>2323</v>
      </c>
      <c r="G218" s="13" t="s">
        <v>2323</v>
      </c>
      <c r="H218" s="367" t="s">
        <v>2328</v>
      </c>
      <c r="I218" s="425" t="s">
        <v>2325</v>
      </c>
    </row>
    <row r="219" spans="1:10" ht="147" customHeight="1" thickBot="1" x14ac:dyDescent="0.25">
      <c r="A219" s="426">
        <v>217</v>
      </c>
      <c r="B219" s="427" t="s">
        <v>2329</v>
      </c>
      <c r="C219" s="428" t="s">
        <v>2320</v>
      </c>
      <c r="D219" s="428" t="s">
        <v>2321</v>
      </c>
      <c r="E219" s="428" t="s">
        <v>2327</v>
      </c>
      <c r="F219" s="428" t="s">
        <v>2323</v>
      </c>
      <c r="G219" s="428" t="s">
        <v>2323</v>
      </c>
      <c r="H219" s="427" t="s">
        <v>2330</v>
      </c>
      <c r="I219" s="429" t="s">
        <v>2331</v>
      </c>
    </row>
    <row r="221" spans="1:10" x14ac:dyDescent="0.2">
      <c r="A221" s="4" t="s">
        <v>26</v>
      </c>
    </row>
    <row r="222" spans="1:10" ht="66.75" customHeight="1" x14ac:dyDescent="0.2">
      <c r="A222" s="389" t="s">
        <v>54</v>
      </c>
      <c r="B222" s="389"/>
      <c r="C222" s="389"/>
      <c r="D222" s="389"/>
      <c r="E222" s="389"/>
      <c r="F222" s="389"/>
      <c r="G222" s="389"/>
      <c r="H222" s="389"/>
      <c r="I222" s="389"/>
    </row>
    <row r="223" spans="1:10" x14ac:dyDescent="0.2">
      <c r="A223" s="185"/>
      <c r="B223" s="15"/>
      <c r="C223" s="5"/>
      <c r="D223" s="5"/>
      <c r="E223" s="5"/>
      <c r="F223" s="5"/>
      <c r="G223" s="5"/>
      <c r="H223" s="228"/>
      <c r="I223" s="15"/>
    </row>
    <row r="224" spans="1:10" ht="63" customHeight="1" x14ac:dyDescent="0.2">
      <c r="A224" s="6" t="s">
        <v>0</v>
      </c>
      <c r="B224" s="385" t="s">
        <v>55</v>
      </c>
      <c r="C224" s="385"/>
      <c r="D224" s="385"/>
      <c r="E224" s="385"/>
      <c r="F224" s="385"/>
      <c r="G224" s="385"/>
      <c r="H224" s="385"/>
      <c r="I224" s="385"/>
    </row>
    <row r="225" spans="1:9" ht="48.75" customHeight="1" x14ac:dyDescent="0.2">
      <c r="A225" s="7" t="s">
        <v>34</v>
      </c>
      <c r="B225" s="388" t="s">
        <v>33</v>
      </c>
      <c r="C225" s="388"/>
      <c r="D225" s="388"/>
      <c r="E225" s="388"/>
      <c r="F225" s="388"/>
      <c r="G225" s="388"/>
      <c r="H225" s="388"/>
      <c r="I225" s="388"/>
    </row>
    <row r="226" spans="1:9" ht="67" customHeight="1" x14ac:dyDescent="0.2">
      <c r="A226" s="186" t="s">
        <v>37</v>
      </c>
      <c r="B226" s="390" t="s">
        <v>47</v>
      </c>
      <c r="C226" s="391"/>
      <c r="D226" s="391"/>
      <c r="E226" s="391"/>
      <c r="F226" s="391"/>
      <c r="G226" s="391"/>
      <c r="H226" s="391"/>
      <c r="I226" s="392"/>
    </row>
    <row r="227" spans="1:9" ht="68.25" customHeight="1" x14ac:dyDescent="0.2">
      <c r="A227" s="8" t="s">
        <v>35</v>
      </c>
      <c r="B227" s="376" t="s">
        <v>51</v>
      </c>
      <c r="C227" s="376"/>
      <c r="D227" s="376"/>
      <c r="E227" s="376"/>
      <c r="F227" s="376"/>
      <c r="G227" s="376"/>
      <c r="H227" s="376"/>
      <c r="I227" s="376"/>
    </row>
    <row r="228" spans="1:9" ht="69" customHeight="1" x14ac:dyDescent="0.2">
      <c r="A228" s="9" t="s">
        <v>9</v>
      </c>
      <c r="B228" s="377" t="s">
        <v>52</v>
      </c>
      <c r="C228" s="377"/>
      <c r="D228" s="377"/>
      <c r="E228" s="377"/>
      <c r="F228" s="377"/>
      <c r="G228" s="377"/>
      <c r="H228" s="377"/>
      <c r="I228" s="377"/>
    </row>
    <row r="229" spans="1:9" ht="46" customHeight="1" x14ac:dyDescent="0.2">
      <c r="A229" s="6" t="s">
        <v>43</v>
      </c>
      <c r="B229" s="380" t="s">
        <v>40</v>
      </c>
      <c r="C229" s="380"/>
      <c r="D229" s="380"/>
      <c r="E229" s="380"/>
      <c r="F229" s="380"/>
      <c r="G229" s="380"/>
      <c r="H229" s="380"/>
      <c r="I229" s="380"/>
    </row>
    <row r="230" spans="1:9" ht="33" customHeight="1" x14ac:dyDescent="0.2">
      <c r="A230" s="10" t="s">
        <v>2</v>
      </c>
      <c r="B230" s="379" t="s">
        <v>36</v>
      </c>
      <c r="C230" s="379"/>
      <c r="D230" s="379"/>
      <c r="E230" s="379"/>
      <c r="F230" s="379"/>
      <c r="G230" s="379"/>
      <c r="H230" s="379"/>
      <c r="I230" s="379"/>
    </row>
    <row r="231" spans="1:9" ht="35.25" customHeight="1" x14ac:dyDescent="0.2">
      <c r="A231" s="11" t="s">
        <v>1</v>
      </c>
      <c r="B231" s="378" t="s">
        <v>53</v>
      </c>
      <c r="C231" s="378"/>
      <c r="D231" s="378"/>
      <c r="E231" s="378"/>
      <c r="F231" s="378"/>
      <c r="G231" s="378"/>
      <c r="H231" s="378"/>
      <c r="I231" s="378"/>
    </row>
  </sheetData>
  <mergeCells count="10">
    <mergeCell ref="B231:I231"/>
    <mergeCell ref="A1:I1"/>
    <mergeCell ref="A222:I222"/>
    <mergeCell ref="B228:I228"/>
    <mergeCell ref="B230:I230"/>
    <mergeCell ref="B227:I227"/>
    <mergeCell ref="B224:I224"/>
    <mergeCell ref="B225:I225"/>
    <mergeCell ref="B226:I226"/>
    <mergeCell ref="B229:I229"/>
  </mergeCells>
  <dataValidations count="1">
    <dataValidation showInputMessage="1" showErrorMessage="1" sqref="D184 D208:D210"/>
  </dataValidations>
  <hyperlinks>
    <hyperlink ref="I96" r:id="rId1" display="http://www.minagric.gr/images/stories/docs/agrotis/Georgika_Farmaka/Fytoeigionomikos_Elegxos/leaflet-xylella.pdf"/>
    <hyperlink ref="I94" r:id="rId2" display="http://www.elgo.gr/images/pdf/3_fold_leaflet_kuriphilus.compressed.pdf"/>
    <hyperlink ref="I99" r:id="rId3" display="http://www.fria.gr/platanos/%CF%83%CF%85%CF%87%CE%BD%CE%AD%CF%82_%CE%B5%CF%81%CF%89%CF%84%CE%AE%CF%83%CE%B5%CE%B9%CF%82.html "/>
    <hyperlink ref="I141" r:id="rId4" display="https://www.researchgate.net/publication/273693950_Freshwater_fishes_and_lampreys_of_Greece_An_annotated_checklist"/>
    <hyperlink ref="I133" r:id="rId5" display="https://www.researchgate.net/publication/273693950_Freshwater_fishes_and_lampreys_of_Greece_An_annotated_checklist"/>
    <hyperlink ref="I134" r:id="rId6" display="https://www.researchgate.net/publication/273693950_Freshwater_fishes_and_lampreys_of_Greece_An_annotated_checklist"/>
    <hyperlink ref="I138" r:id="rId7" display="https://www.researchgate.net/publication/273693950_Freshwater_fishes_and_lampreys_of_Greece_An_annotated_checklist"/>
    <hyperlink ref="I137" r:id="rId8" display="https://www.researchgate.net/publication/273693950_Freshwater_fishes_and_lampreys_of_Greece_An_annotated_checklist"/>
  </hyperlinks>
  <pageMargins left="0.74803149606299213" right="0.74803149606299213" top="0.98425196850393704" bottom="0.98425196850393704" header="0.51181102362204722" footer="0.51181102362204722"/>
  <pageSetup paperSize="9" scale="60" orientation="landscape" horizontalDpi="4294967292" verticalDpi="4294967292" r:id="rId9"/>
  <extLst>
    <ext xmlns:x14="http://schemas.microsoft.com/office/spreadsheetml/2009/9/main" uri="{CCE6A557-97BC-4b89-ADB6-D9C93CAAB3DF}">
      <x14:dataValidations xmlns:xm="http://schemas.microsoft.com/office/excel/2006/main" count="29">
        <x14:dataValidation type="list" showInputMessage="1" showErrorMessage="1">
          <x14:formula1>
            <xm:f>[1]lists!#REF!</xm:f>
          </x14:formula1>
          <xm:sqref>F36:F51</xm:sqref>
        </x14:dataValidation>
        <x14:dataValidation type="list" showInputMessage="1" showErrorMessage="1">
          <x14:formula1>
            <xm:f>[1]lists!#REF!</xm:f>
          </x14:formula1>
          <xm:sqref>C36:C51</xm:sqref>
        </x14:dataValidation>
        <x14:dataValidation type="list" showInputMessage="1" showErrorMessage="1">
          <x14:formula1>
            <xm:f>[31]lists!#REF!</xm:f>
          </x14:formula1>
          <xm:sqref>F59:F60 C59:C60</xm:sqref>
        </x14:dataValidation>
        <x14:dataValidation type="list" showInputMessage="1" showErrorMessage="1">
          <x14:formula1>
            <xm:f>[32]lists!#REF!</xm:f>
          </x14:formula1>
          <xm:sqref>F61:F62 C61:C62</xm:sqref>
        </x14:dataValidation>
        <x14:dataValidation type="list" showInputMessage="1" showErrorMessage="1">
          <x14:formula1>
            <xm:f>[33]lists!#REF!</xm:f>
          </x14:formula1>
          <xm:sqref>C68 F68</xm:sqref>
        </x14:dataValidation>
        <x14:dataValidation type="list" showInputMessage="1" showErrorMessage="1">
          <x14:formula1>
            <xm:f>[34]lists!#REF!</xm:f>
          </x14:formula1>
          <xm:sqref>F63:F67 F69 C63:C67 C69</xm:sqref>
        </x14:dataValidation>
        <x14:dataValidation type="list" showInputMessage="1" showErrorMessage="1">
          <x14:formula1>
            <xm:f>[6]lists!#REF!</xm:f>
          </x14:formula1>
          <xm:sqref>F70:F81 C70:C81</xm:sqref>
        </x14:dataValidation>
        <x14:dataValidation type="list" showInputMessage="1" showErrorMessage="1">
          <x14:formula1>
            <xm:f>[8]lists!#REF!</xm:f>
          </x14:formula1>
          <xm:sqref>F82:F90 C82:C90</xm:sqref>
        </x14:dataValidation>
        <x14:dataValidation type="list" showInputMessage="1" showErrorMessage="1">
          <x14:formula1>
            <xm:f>[9]lists!#REF!</xm:f>
          </x14:formula1>
          <xm:sqref>F91 C91</xm:sqref>
        </x14:dataValidation>
        <x14:dataValidation type="list" showInputMessage="1" showErrorMessage="1">
          <x14:formula1>
            <xm:f>[35]lists!#REF!</xm:f>
          </x14:formula1>
          <xm:sqref>C101:C103 F101:F103</xm:sqref>
        </x14:dataValidation>
        <x14:dataValidation type="list" showInputMessage="1" showErrorMessage="1">
          <x14:formula1>
            <xm:f>[12]lists!#REF!</xm:f>
          </x14:formula1>
          <xm:sqref>C94:C100</xm:sqref>
        </x14:dataValidation>
        <x14:dataValidation type="list" showInputMessage="1" showErrorMessage="1">
          <x14:formula1>
            <xm:f>[11]lists!#REF!</xm:f>
          </x14:formula1>
          <xm:sqref>F92:F100 C92:C93</xm:sqref>
        </x14:dataValidation>
        <x14:dataValidation type="list" showInputMessage="1" showErrorMessage="1">
          <x14:formula1>
            <xm:f>[36]lists!#REF!</xm:f>
          </x14:formula1>
          <xm:sqref>F106:F113 C106:C113</xm:sqref>
        </x14:dataValidation>
        <x14:dataValidation type="list" showInputMessage="1" showErrorMessage="1">
          <x14:formula1>
            <xm:f>[14]lists!#REF!</xm:f>
          </x14:formula1>
          <xm:sqref>F114:F115 C114:C115</xm:sqref>
        </x14:dataValidation>
        <x14:dataValidation type="list" showInputMessage="1" showErrorMessage="1">
          <x14:formula1>
            <xm:f>[16]lists!#REF!</xm:f>
          </x14:formula1>
          <xm:sqref>F116:F118 C116:C118</xm:sqref>
        </x14:dataValidation>
        <x14:dataValidation type="list" showInputMessage="1" showErrorMessage="1">
          <x14:formula1>
            <xm:f>[37]lists!#REF!</xm:f>
          </x14:formula1>
          <xm:sqref>F120 C120</xm:sqref>
        </x14:dataValidation>
        <x14:dataValidation type="list" showInputMessage="1" showErrorMessage="1">
          <x14:formula1>
            <xm:f>[22]lists!#REF!</xm:f>
          </x14:formula1>
          <xm:sqref>F121:F125 C121:C125</xm:sqref>
        </x14:dataValidation>
        <x14:dataValidation type="list" showInputMessage="1" showErrorMessage="1">
          <x14:formula1>
            <xm:f>[23]lists!#REF!</xm:f>
          </x14:formula1>
          <xm:sqref>F133:F154 C133:C154</xm:sqref>
        </x14:dataValidation>
        <x14:dataValidation type="list" showInputMessage="1" showErrorMessage="1">
          <x14:formula1>
            <xm:f>[30]lists!#REF!</xm:f>
          </x14:formula1>
          <xm:sqref>F155:F158 C155:C158</xm:sqref>
        </x14:dataValidation>
        <x14:dataValidation type="list" showInputMessage="1" showErrorMessage="1">
          <x14:formula1>
            <xm:f>[38]lists!#REF!</xm:f>
          </x14:formula1>
          <xm:sqref>F159:F168 C159:C168</xm:sqref>
        </x14:dataValidation>
        <x14:dataValidation type="list" showInputMessage="1" showErrorMessage="1">
          <x14:formula1>
            <xm:f>[39]lists!#REF!</xm:f>
          </x14:formula1>
          <xm:sqref>F169:F179 C169:C179</xm:sqref>
        </x14:dataValidation>
        <x14:dataValidation type="list" showInputMessage="1" showErrorMessage="1">
          <x14:formula1>
            <xm:f>[24]lists!#REF!</xm:f>
          </x14:formula1>
          <xm:sqref>F180:F183 C180:C183</xm:sqref>
        </x14:dataValidation>
        <x14:dataValidation type="list" showInputMessage="1" showErrorMessage="1">
          <x14:formula1>
            <xm:f>[40]lists!#REF!</xm:f>
          </x14:formula1>
          <xm:sqref>F184 C184</xm:sqref>
        </x14:dataValidation>
        <x14:dataValidation type="list" showInputMessage="1" showErrorMessage="1">
          <x14:formula1>
            <xm:f>[25]lists!#REF!</xm:f>
          </x14:formula1>
          <xm:sqref>F185:F187 C185:C187</xm:sqref>
        </x14:dataValidation>
        <x14:dataValidation type="list" showInputMessage="1" showErrorMessage="1">
          <x14:formula1>
            <xm:f>[26]lists!#REF!</xm:f>
          </x14:formula1>
          <xm:sqref>F196:F207 C196:C207</xm:sqref>
        </x14:dataValidation>
        <x14:dataValidation type="list" showInputMessage="1" showErrorMessage="1">
          <x14:formula1>
            <xm:f>[41]lists!#REF!</xm:f>
          </x14:formula1>
          <xm:sqref>C208:C212 F208:F212</xm:sqref>
        </x14:dataValidation>
        <x14:dataValidation type="list" showInputMessage="1" showErrorMessage="1">
          <x14:formula1>
            <xm:f>[27]lists!#REF!</xm:f>
          </x14:formula1>
          <xm:sqref>F213 C213</xm:sqref>
        </x14:dataValidation>
        <x14:dataValidation type="list" showInputMessage="1" showErrorMessage="1">
          <x14:formula1>
            <xm:f>[28]lists!#REF!</xm:f>
          </x14:formula1>
          <xm:sqref>F214 C214</xm:sqref>
        </x14:dataValidation>
        <x14:dataValidation type="list" showInputMessage="1" showErrorMessage="1">
          <x14:formula1>
            <xm:f>[42]lists!#REF!</xm:f>
          </x14:formula1>
          <xm:sqref>F215:F216 C215:C216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topLeftCell="A40" zoomScale="88" zoomScaleNormal="88" zoomScalePageLayoutView="78" workbookViewId="0">
      <selection activeCell="A43" sqref="A1:I43"/>
    </sheetView>
  </sheetViews>
  <sheetFormatPr baseColWidth="10" defaultColWidth="11" defaultRowHeight="16" x14ac:dyDescent="0.2"/>
  <cols>
    <col min="1" max="1" width="13" style="1" customWidth="1"/>
    <col min="2" max="2" width="71.83203125" style="268" customWidth="1"/>
    <col min="3" max="3" width="21.5" style="232" customWidth="1"/>
    <col min="4" max="4" width="57.83203125" style="232" customWidth="1"/>
    <col min="5" max="5" width="48.5" style="232" customWidth="1"/>
    <col min="6" max="6" width="26.6640625" style="232" customWidth="1"/>
    <col min="7" max="7" width="28.6640625" style="232" customWidth="1"/>
    <col min="8" max="8" width="70" style="232" customWidth="1"/>
    <col min="9" max="9" width="24.5" style="232" customWidth="1"/>
    <col min="10" max="15" width="11" style="232"/>
  </cols>
  <sheetData>
    <row r="1" spans="1:15" s="3" customFormat="1" x14ac:dyDescent="0.2">
      <c r="A1" s="397" t="s">
        <v>57</v>
      </c>
      <c r="B1" s="398"/>
      <c r="C1" s="398"/>
      <c r="D1" s="398"/>
      <c r="E1" s="398"/>
      <c r="F1" s="398"/>
      <c r="G1" s="398"/>
      <c r="H1" s="398"/>
      <c r="I1" s="399"/>
      <c r="J1" s="232"/>
      <c r="K1" s="232"/>
      <c r="L1" s="232"/>
      <c r="M1" s="232"/>
      <c r="N1" s="232"/>
      <c r="O1" s="232"/>
    </row>
    <row r="2" spans="1:15" s="1" customFormat="1" x14ac:dyDescent="0.2">
      <c r="A2" s="64" t="s">
        <v>24</v>
      </c>
      <c r="B2" s="233" t="s">
        <v>0</v>
      </c>
      <c r="C2" s="233" t="s">
        <v>42</v>
      </c>
      <c r="D2" s="233" t="s">
        <v>37</v>
      </c>
      <c r="E2" s="233" t="s">
        <v>41</v>
      </c>
      <c r="F2" s="233" t="s">
        <v>9</v>
      </c>
      <c r="G2" s="233" t="s">
        <v>43</v>
      </c>
      <c r="H2" s="233" t="s">
        <v>2</v>
      </c>
      <c r="I2" s="234" t="s">
        <v>1</v>
      </c>
      <c r="J2" s="235"/>
      <c r="K2" s="235"/>
      <c r="L2" s="235"/>
      <c r="M2" s="235"/>
      <c r="N2" s="235"/>
      <c r="O2" s="235"/>
    </row>
    <row r="3" spans="1:15" ht="238" x14ac:dyDescent="0.2">
      <c r="A3" s="138">
        <v>1</v>
      </c>
      <c r="B3" s="262" t="s">
        <v>89</v>
      </c>
      <c r="C3" s="236" t="s">
        <v>76</v>
      </c>
      <c r="D3" s="236">
        <v>9000</v>
      </c>
      <c r="E3" s="236">
        <f>1000*D3</f>
        <v>9000000</v>
      </c>
      <c r="F3" s="236" t="s">
        <v>63</v>
      </c>
      <c r="G3" s="236" t="s">
        <v>66</v>
      </c>
      <c r="H3" s="236" t="s">
        <v>153</v>
      </c>
      <c r="I3" s="237" t="s">
        <v>154</v>
      </c>
    </row>
    <row r="4" spans="1:15" ht="78" customHeight="1" x14ac:dyDescent="0.2">
      <c r="A4" s="138">
        <v>2</v>
      </c>
      <c r="B4" s="262" t="s">
        <v>78</v>
      </c>
      <c r="C4" s="236" t="s">
        <v>76</v>
      </c>
      <c r="D4" s="236">
        <v>2000</v>
      </c>
      <c r="E4" s="236">
        <f>325*D4</f>
        <v>650000</v>
      </c>
      <c r="F4" s="236" t="s">
        <v>63</v>
      </c>
      <c r="G4" s="236" t="s">
        <v>66</v>
      </c>
      <c r="H4" s="236" t="s">
        <v>155</v>
      </c>
      <c r="I4" s="237" t="s">
        <v>154</v>
      </c>
    </row>
    <row r="5" spans="1:15" ht="112" x14ac:dyDescent="0.2">
      <c r="A5" s="138">
        <v>3</v>
      </c>
      <c r="B5" s="263" t="s">
        <v>64</v>
      </c>
      <c r="C5" s="236" t="s">
        <v>76</v>
      </c>
      <c r="D5" s="236"/>
      <c r="E5" s="236">
        <v>60000</v>
      </c>
      <c r="F5" s="236" t="s">
        <v>63</v>
      </c>
      <c r="G5" s="236" t="s">
        <v>66</v>
      </c>
      <c r="H5" s="236" t="s">
        <v>156</v>
      </c>
      <c r="I5" s="237" t="s">
        <v>154</v>
      </c>
    </row>
    <row r="6" spans="1:15" ht="56" x14ac:dyDescent="0.2">
      <c r="A6" s="138">
        <v>4</v>
      </c>
      <c r="B6" s="262" t="s">
        <v>84</v>
      </c>
      <c r="C6" s="236" t="s">
        <v>76</v>
      </c>
      <c r="D6" s="236">
        <v>2000</v>
      </c>
      <c r="E6" s="236">
        <f>450*D6</f>
        <v>900000</v>
      </c>
      <c r="F6" s="236" t="s">
        <v>63</v>
      </c>
      <c r="G6" s="236" t="s">
        <v>66</v>
      </c>
      <c r="H6" s="236" t="s">
        <v>170</v>
      </c>
      <c r="I6" s="237" t="s">
        <v>154</v>
      </c>
    </row>
    <row r="7" spans="1:15" ht="42" x14ac:dyDescent="0.2">
      <c r="A7" s="138">
        <v>5</v>
      </c>
      <c r="B7" s="262" t="s">
        <v>88</v>
      </c>
      <c r="C7" s="236"/>
      <c r="D7" s="236"/>
      <c r="E7" s="236"/>
      <c r="F7" s="236" t="s">
        <v>63</v>
      </c>
      <c r="G7" s="236" t="s">
        <v>66</v>
      </c>
      <c r="H7" s="236" t="s">
        <v>157</v>
      </c>
      <c r="I7" s="237" t="s">
        <v>154</v>
      </c>
    </row>
    <row r="8" spans="1:15" ht="42" x14ac:dyDescent="0.2">
      <c r="A8" s="138">
        <v>6</v>
      </c>
      <c r="B8" s="264" t="s">
        <v>91</v>
      </c>
      <c r="C8" s="236" t="s">
        <v>76</v>
      </c>
      <c r="D8" s="236">
        <v>30</v>
      </c>
      <c r="E8" s="236">
        <f>15000*D8</f>
        <v>450000</v>
      </c>
      <c r="F8" s="236" t="s">
        <v>63</v>
      </c>
      <c r="G8" s="236" t="s">
        <v>66</v>
      </c>
      <c r="H8" s="238"/>
      <c r="I8" s="237" t="s">
        <v>154</v>
      </c>
    </row>
    <row r="9" spans="1:15" ht="112" x14ac:dyDescent="0.2">
      <c r="A9" s="138">
        <v>7</v>
      </c>
      <c r="B9" s="265" t="s">
        <v>394</v>
      </c>
      <c r="C9" s="239" t="s">
        <v>7</v>
      </c>
      <c r="D9" s="239" t="s">
        <v>416</v>
      </c>
      <c r="E9" s="240">
        <v>700000</v>
      </c>
      <c r="F9" s="239" t="s">
        <v>48</v>
      </c>
      <c r="G9" s="241" t="s">
        <v>355</v>
      </c>
      <c r="H9" s="241" t="s">
        <v>417</v>
      </c>
      <c r="I9" s="242" t="s">
        <v>375</v>
      </c>
    </row>
    <row r="10" spans="1:15" ht="294" x14ac:dyDescent="0.2">
      <c r="A10" s="138">
        <v>8</v>
      </c>
      <c r="B10" s="266" t="s">
        <v>585</v>
      </c>
      <c r="C10" s="243" t="s">
        <v>7</v>
      </c>
      <c r="D10" s="243" t="s">
        <v>586</v>
      </c>
      <c r="E10" s="243" t="s">
        <v>587</v>
      </c>
      <c r="F10" s="243" t="s">
        <v>48</v>
      </c>
      <c r="G10" s="241" t="s">
        <v>476</v>
      </c>
      <c r="H10" s="241" t="s">
        <v>2243</v>
      </c>
      <c r="I10" s="242" t="s">
        <v>2244</v>
      </c>
    </row>
    <row r="11" spans="1:15" ht="280" x14ac:dyDescent="0.2">
      <c r="A11" s="138">
        <v>9</v>
      </c>
      <c r="B11" s="266" t="s">
        <v>588</v>
      </c>
      <c r="C11" s="243" t="s">
        <v>7</v>
      </c>
      <c r="D11" s="243" t="s">
        <v>589</v>
      </c>
      <c r="E11" s="244">
        <v>160000</v>
      </c>
      <c r="F11" s="243" t="s">
        <v>48</v>
      </c>
      <c r="G11" s="241" t="s">
        <v>476</v>
      </c>
      <c r="H11" s="241" t="s">
        <v>590</v>
      </c>
      <c r="I11" s="242" t="s">
        <v>2245</v>
      </c>
    </row>
    <row r="12" spans="1:15" ht="350" x14ac:dyDescent="0.2">
      <c r="A12" s="138">
        <v>10</v>
      </c>
      <c r="B12" s="266" t="s">
        <v>591</v>
      </c>
      <c r="C12" s="243" t="s">
        <v>7</v>
      </c>
      <c r="D12" s="243" t="s">
        <v>592</v>
      </c>
      <c r="E12" s="244" t="s">
        <v>593</v>
      </c>
      <c r="F12" s="243" t="s">
        <v>23</v>
      </c>
      <c r="G12" s="243" t="s">
        <v>476</v>
      </c>
      <c r="H12" s="243" t="s">
        <v>594</v>
      </c>
      <c r="I12" s="245" t="s">
        <v>595</v>
      </c>
    </row>
    <row r="13" spans="1:15" ht="266" x14ac:dyDescent="0.2">
      <c r="A13" s="138">
        <v>11</v>
      </c>
      <c r="B13" s="266" t="s">
        <v>596</v>
      </c>
      <c r="C13" s="243" t="s">
        <v>7</v>
      </c>
      <c r="D13" s="243" t="s">
        <v>597</v>
      </c>
      <c r="E13" s="243" t="s">
        <v>598</v>
      </c>
      <c r="F13" s="243" t="s">
        <v>22</v>
      </c>
      <c r="G13" s="243" t="s">
        <v>476</v>
      </c>
      <c r="H13" s="243" t="s">
        <v>599</v>
      </c>
      <c r="I13" s="245" t="s">
        <v>600</v>
      </c>
    </row>
    <row r="14" spans="1:15" ht="238" x14ac:dyDescent="0.2">
      <c r="A14" s="138">
        <v>12</v>
      </c>
      <c r="B14" s="265" t="s">
        <v>832</v>
      </c>
      <c r="C14" s="239" t="s">
        <v>8</v>
      </c>
      <c r="D14" s="243" t="s">
        <v>833</v>
      </c>
      <c r="E14" s="243" t="s">
        <v>834</v>
      </c>
      <c r="F14" s="239" t="s">
        <v>21</v>
      </c>
      <c r="G14" s="238" t="s">
        <v>827</v>
      </c>
      <c r="H14" s="241" t="s">
        <v>2246</v>
      </c>
      <c r="I14" s="242" t="s">
        <v>829</v>
      </c>
    </row>
    <row r="15" spans="1:15" ht="409" x14ac:dyDescent="0.2">
      <c r="A15" s="138">
        <v>13</v>
      </c>
      <c r="B15" s="265" t="s">
        <v>2258</v>
      </c>
      <c r="C15" s="239" t="s">
        <v>7</v>
      </c>
      <c r="D15" s="239" t="s">
        <v>835</v>
      </c>
      <c r="E15" s="239" t="s">
        <v>2257</v>
      </c>
      <c r="F15" s="239" t="s">
        <v>16</v>
      </c>
      <c r="G15" s="238" t="s">
        <v>836</v>
      </c>
      <c r="H15" s="238" t="s">
        <v>2247</v>
      </c>
      <c r="I15" s="246" t="s">
        <v>837</v>
      </c>
    </row>
    <row r="16" spans="1:15" ht="224" x14ac:dyDescent="0.2">
      <c r="A16" s="138">
        <v>14</v>
      </c>
      <c r="B16" s="263" t="s">
        <v>953</v>
      </c>
      <c r="C16" s="239" t="s">
        <v>7</v>
      </c>
      <c r="D16" s="239" t="s">
        <v>954</v>
      </c>
      <c r="E16" s="247">
        <v>2000000</v>
      </c>
      <c r="F16" s="236" t="s">
        <v>48</v>
      </c>
      <c r="G16" s="236" t="s">
        <v>864</v>
      </c>
      <c r="H16" s="236" t="s">
        <v>955</v>
      </c>
      <c r="I16" s="237" t="s">
        <v>956</v>
      </c>
      <c r="J16" s="248"/>
    </row>
    <row r="17" spans="1:9" ht="112" x14ac:dyDescent="0.2">
      <c r="A17" s="138">
        <v>15</v>
      </c>
      <c r="B17" s="265" t="s">
        <v>957</v>
      </c>
      <c r="C17" s="239" t="s">
        <v>7</v>
      </c>
      <c r="D17" s="239" t="s">
        <v>958</v>
      </c>
      <c r="E17" s="239"/>
      <c r="F17" s="239" t="s">
        <v>48</v>
      </c>
      <c r="G17" s="238" t="s">
        <v>868</v>
      </c>
      <c r="H17" s="238" t="s">
        <v>959</v>
      </c>
      <c r="I17" s="249" t="s">
        <v>960</v>
      </c>
    </row>
    <row r="18" spans="1:9" ht="409" x14ac:dyDescent="0.2">
      <c r="A18" s="138">
        <v>16</v>
      </c>
      <c r="B18" s="265" t="s">
        <v>1037</v>
      </c>
      <c r="C18" s="239" t="s">
        <v>7</v>
      </c>
      <c r="D18" s="239" t="s">
        <v>1038</v>
      </c>
      <c r="E18" s="239" t="s">
        <v>1039</v>
      </c>
      <c r="F18" s="239" t="s">
        <v>11</v>
      </c>
      <c r="G18" s="238" t="s">
        <v>983</v>
      </c>
      <c r="H18" s="238" t="s">
        <v>2248</v>
      </c>
      <c r="I18" s="237"/>
    </row>
    <row r="19" spans="1:9" ht="395" customHeight="1" x14ac:dyDescent="0.2">
      <c r="A19" s="138">
        <v>17</v>
      </c>
      <c r="B19" s="265" t="s">
        <v>1040</v>
      </c>
      <c r="C19" s="239" t="s">
        <v>7</v>
      </c>
      <c r="D19" s="239" t="s">
        <v>1041</v>
      </c>
      <c r="E19" s="239" t="s">
        <v>1042</v>
      </c>
      <c r="F19" s="239" t="s">
        <v>48</v>
      </c>
      <c r="G19" s="238" t="s">
        <v>983</v>
      </c>
      <c r="H19" s="238" t="s">
        <v>1043</v>
      </c>
      <c r="I19" s="237"/>
    </row>
    <row r="20" spans="1:9" ht="409" x14ac:dyDescent="0.2">
      <c r="A20" s="138">
        <v>18</v>
      </c>
      <c r="B20" s="265" t="s">
        <v>1240</v>
      </c>
      <c r="C20" s="239" t="s">
        <v>7</v>
      </c>
      <c r="D20" s="239" t="s">
        <v>31</v>
      </c>
      <c r="E20" s="239">
        <v>800000</v>
      </c>
      <c r="F20" s="239" t="s">
        <v>23</v>
      </c>
      <c r="G20" s="238" t="s">
        <v>1241</v>
      </c>
      <c r="H20" s="238" t="s">
        <v>1249</v>
      </c>
      <c r="I20" s="246" t="s">
        <v>1243</v>
      </c>
    </row>
    <row r="21" spans="1:9" ht="308" x14ac:dyDescent="0.2">
      <c r="A21" s="138">
        <v>19</v>
      </c>
      <c r="B21" s="265" t="s">
        <v>1250</v>
      </c>
      <c r="C21" s="239" t="s">
        <v>7</v>
      </c>
      <c r="D21" s="239" t="s">
        <v>31</v>
      </c>
      <c r="E21" s="239">
        <v>350000</v>
      </c>
      <c r="F21" s="239" t="s">
        <v>23</v>
      </c>
      <c r="G21" s="238" t="s">
        <v>1241</v>
      </c>
      <c r="H21" s="238" t="s">
        <v>1251</v>
      </c>
      <c r="I21" s="246" t="s">
        <v>1252</v>
      </c>
    </row>
    <row r="22" spans="1:9" ht="378" x14ac:dyDescent="0.2">
      <c r="A22" s="138">
        <v>20</v>
      </c>
      <c r="B22" s="265" t="s">
        <v>1253</v>
      </c>
      <c r="C22" s="239" t="s">
        <v>1245</v>
      </c>
      <c r="D22" s="239" t="s">
        <v>1254</v>
      </c>
      <c r="E22" s="240">
        <v>80000</v>
      </c>
      <c r="F22" s="239" t="s">
        <v>1255</v>
      </c>
      <c r="G22" s="238" t="s">
        <v>1256</v>
      </c>
      <c r="H22" s="238" t="s">
        <v>1257</v>
      </c>
      <c r="I22" s="246" t="s">
        <v>1258</v>
      </c>
    </row>
    <row r="23" spans="1:9" ht="378" x14ac:dyDescent="0.2">
      <c r="A23" s="138">
        <v>21</v>
      </c>
      <c r="B23" s="265" t="s">
        <v>1478</v>
      </c>
      <c r="C23" s="239" t="s">
        <v>7</v>
      </c>
      <c r="D23" s="239"/>
      <c r="E23" s="240">
        <v>140000</v>
      </c>
      <c r="F23" s="239" t="s">
        <v>12</v>
      </c>
      <c r="G23" s="238" t="s">
        <v>1387</v>
      </c>
      <c r="H23" s="238" t="s">
        <v>1479</v>
      </c>
      <c r="I23" s="250" t="s">
        <v>1480</v>
      </c>
    </row>
    <row r="24" spans="1:9" ht="140" x14ac:dyDescent="0.2">
      <c r="A24" s="138">
        <v>22</v>
      </c>
      <c r="B24" s="265" t="s">
        <v>1617</v>
      </c>
      <c r="C24" s="239" t="s">
        <v>1555</v>
      </c>
      <c r="D24" s="239" t="s">
        <v>1618</v>
      </c>
      <c r="E24" s="251">
        <f>182000+65000+281500+110000</f>
        <v>638500</v>
      </c>
      <c r="F24" s="238" t="s">
        <v>17</v>
      </c>
      <c r="G24" s="238" t="s">
        <v>1556</v>
      </c>
      <c r="H24" s="238" t="s">
        <v>1619</v>
      </c>
      <c r="I24" s="246" t="s">
        <v>1620</v>
      </c>
    </row>
    <row r="25" spans="1:9" ht="140" x14ac:dyDescent="0.2">
      <c r="A25" s="138">
        <v>23</v>
      </c>
      <c r="B25" s="265" t="s">
        <v>1621</v>
      </c>
      <c r="C25" s="239" t="s">
        <v>1555</v>
      </c>
      <c r="D25" s="239" t="s">
        <v>1618</v>
      </c>
      <c r="E25" s="251">
        <f>182000+65000+281500+110000</f>
        <v>638500</v>
      </c>
      <c r="F25" s="238" t="s">
        <v>17</v>
      </c>
      <c r="G25" s="238" t="s">
        <v>1556</v>
      </c>
      <c r="H25" s="238" t="s">
        <v>1622</v>
      </c>
      <c r="I25" s="246" t="s">
        <v>1623</v>
      </c>
    </row>
    <row r="26" spans="1:9" ht="409" x14ac:dyDescent="0.2">
      <c r="A26" s="138">
        <v>24</v>
      </c>
      <c r="B26" s="265" t="s">
        <v>1614</v>
      </c>
      <c r="C26" s="239" t="s">
        <v>1555</v>
      </c>
      <c r="D26" s="239" t="s">
        <v>1624</v>
      </c>
      <c r="E26" s="251">
        <v>16500000</v>
      </c>
      <c r="F26" s="238" t="s">
        <v>17</v>
      </c>
      <c r="G26" s="238" t="s">
        <v>1556</v>
      </c>
      <c r="H26" s="238" t="s">
        <v>1615</v>
      </c>
      <c r="I26" s="246" t="s">
        <v>1616</v>
      </c>
    </row>
    <row r="27" spans="1:9" ht="266" x14ac:dyDescent="0.2">
      <c r="A27" s="138">
        <v>25</v>
      </c>
      <c r="B27" s="265" t="s">
        <v>1651</v>
      </c>
      <c r="C27" s="239" t="s">
        <v>7</v>
      </c>
      <c r="D27" s="236" t="s">
        <v>1652</v>
      </c>
      <c r="E27" s="252">
        <v>15879.6</v>
      </c>
      <c r="F27" s="239" t="s">
        <v>15</v>
      </c>
      <c r="G27" s="236" t="s">
        <v>1627</v>
      </c>
      <c r="H27" s="239" t="s">
        <v>2249</v>
      </c>
      <c r="I27" s="246"/>
    </row>
    <row r="28" spans="1:9" ht="70" x14ac:dyDescent="0.2">
      <c r="A28" s="138">
        <v>26</v>
      </c>
      <c r="B28" s="265" t="s">
        <v>1684</v>
      </c>
      <c r="C28" s="238" t="s">
        <v>7</v>
      </c>
      <c r="D28" s="239" t="s">
        <v>1685</v>
      </c>
      <c r="E28" s="253">
        <v>20000</v>
      </c>
      <c r="F28" s="239" t="s">
        <v>13</v>
      </c>
      <c r="G28" s="238" t="s">
        <v>1664</v>
      </c>
      <c r="H28" s="238" t="s">
        <v>1695</v>
      </c>
      <c r="I28" s="246"/>
    </row>
    <row r="29" spans="1:9" ht="70" x14ac:dyDescent="0.2">
      <c r="A29" s="138">
        <v>27</v>
      </c>
      <c r="B29" s="265" t="s">
        <v>1738</v>
      </c>
      <c r="C29" s="239" t="s">
        <v>7</v>
      </c>
      <c r="D29" s="239" t="s">
        <v>1739</v>
      </c>
      <c r="E29" s="240">
        <v>900000</v>
      </c>
      <c r="F29" s="239" t="s">
        <v>13</v>
      </c>
      <c r="G29" s="238" t="s">
        <v>1722</v>
      </c>
      <c r="H29" s="238" t="s">
        <v>2250</v>
      </c>
      <c r="I29" s="246" t="s">
        <v>1740</v>
      </c>
    </row>
    <row r="30" spans="1:9" ht="252" x14ac:dyDescent="0.2">
      <c r="A30" s="138">
        <v>28</v>
      </c>
      <c r="B30" s="265" t="s">
        <v>1784</v>
      </c>
      <c r="C30" s="239" t="s">
        <v>7</v>
      </c>
      <c r="D30" s="254" t="s">
        <v>1785</v>
      </c>
      <c r="E30" s="240">
        <v>34000</v>
      </c>
      <c r="F30" s="239" t="s">
        <v>13</v>
      </c>
      <c r="G30" s="238" t="s">
        <v>1753</v>
      </c>
      <c r="H30" s="238" t="s">
        <v>1786</v>
      </c>
      <c r="I30" s="246" t="s">
        <v>1787</v>
      </c>
    </row>
    <row r="31" spans="1:9" ht="252" x14ac:dyDescent="0.2">
      <c r="A31" s="138">
        <v>29</v>
      </c>
      <c r="B31" s="265" t="s">
        <v>1784</v>
      </c>
      <c r="C31" s="239" t="s">
        <v>7</v>
      </c>
      <c r="D31" s="243" t="s">
        <v>1788</v>
      </c>
      <c r="E31" s="240">
        <v>7000</v>
      </c>
      <c r="F31" s="239" t="s">
        <v>16</v>
      </c>
      <c r="G31" s="238" t="s">
        <v>1753</v>
      </c>
      <c r="H31" s="238" t="s">
        <v>1786</v>
      </c>
      <c r="I31" s="246" t="s">
        <v>1787</v>
      </c>
    </row>
    <row r="32" spans="1:9" ht="98" x14ac:dyDescent="0.2">
      <c r="A32" s="138">
        <v>30</v>
      </c>
      <c r="B32" s="265" t="s">
        <v>1789</v>
      </c>
      <c r="C32" s="239" t="s">
        <v>7</v>
      </c>
      <c r="D32" s="254" t="s">
        <v>1790</v>
      </c>
      <c r="E32" s="244">
        <v>20500</v>
      </c>
      <c r="F32" s="239" t="s">
        <v>13</v>
      </c>
      <c r="G32" s="238" t="s">
        <v>1753</v>
      </c>
      <c r="H32" s="238" t="s">
        <v>1791</v>
      </c>
      <c r="I32" s="246" t="s">
        <v>1779</v>
      </c>
    </row>
    <row r="33" spans="1:9" ht="98" x14ac:dyDescent="0.2">
      <c r="A33" s="138">
        <v>31</v>
      </c>
      <c r="B33" s="265" t="s">
        <v>1792</v>
      </c>
      <c r="C33" s="239" t="s">
        <v>7</v>
      </c>
      <c r="D33" s="243" t="s">
        <v>1793</v>
      </c>
      <c r="E33" s="244">
        <v>3500</v>
      </c>
      <c r="F33" s="239" t="s">
        <v>16</v>
      </c>
      <c r="G33" s="238" t="s">
        <v>1753</v>
      </c>
      <c r="H33" s="238" t="s">
        <v>1791</v>
      </c>
      <c r="I33" s="246" t="s">
        <v>1794</v>
      </c>
    </row>
    <row r="34" spans="1:9" ht="154" x14ac:dyDescent="0.2">
      <c r="A34" s="138">
        <v>32</v>
      </c>
      <c r="B34" s="266" t="s">
        <v>1795</v>
      </c>
      <c r="C34" s="239" t="s">
        <v>7</v>
      </c>
      <c r="D34" s="243" t="s">
        <v>1796</v>
      </c>
      <c r="E34" s="244">
        <v>112280</v>
      </c>
      <c r="F34" s="239" t="s">
        <v>13</v>
      </c>
      <c r="G34" s="238" t="s">
        <v>1777</v>
      </c>
      <c r="H34" s="238" t="s">
        <v>1797</v>
      </c>
      <c r="I34" s="246" t="s">
        <v>1779</v>
      </c>
    </row>
    <row r="35" spans="1:9" ht="98" x14ac:dyDescent="0.2">
      <c r="A35" s="138">
        <v>33</v>
      </c>
      <c r="B35" s="265" t="s">
        <v>1852</v>
      </c>
      <c r="C35" s="239" t="s">
        <v>7</v>
      </c>
      <c r="D35" s="239"/>
      <c r="E35" s="239"/>
      <c r="F35" s="239" t="s">
        <v>15</v>
      </c>
      <c r="G35" s="238" t="s">
        <v>1812</v>
      </c>
      <c r="H35" s="238" t="s">
        <v>1853</v>
      </c>
      <c r="I35" s="246"/>
    </row>
    <row r="36" spans="1:9" ht="280" x14ac:dyDescent="0.2">
      <c r="A36" s="138">
        <v>34</v>
      </c>
      <c r="B36" s="265" t="s">
        <v>2029</v>
      </c>
      <c r="C36" s="239" t="s">
        <v>8</v>
      </c>
      <c r="D36" s="239" t="s">
        <v>2030</v>
      </c>
      <c r="E36" s="255" t="s">
        <v>2031</v>
      </c>
      <c r="F36" s="239" t="s">
        <v>12</v>
      </c>
      <c r="G36" s="238" t="s">
        <v>2009</v>
      </c>
      <c r="H36" s="236" t="s">
        <v>2251</v>
      </c>
      <c r="I36" s="246" t="s">
        <v>2032</v>
      </c>
    </row>
    <row r="37" spans="1:9" ht="140" x14ac:dyDescent="0.2">
      <c r="A37" s="138">
        <v>35</v>
      </c>
      <c r="B37" s="265" t="s">
        <v>2252</v>
      </c>
      <c r="C37" s="239" t="s">
        <v>8</v>
      </c>
      <c r="D37" s="239" t="s">
        <v>2033</v>
      </c>
      <c r="E37" s="255" t="s">
        <v>2018</v>
      </c>
      <c r="F37" s="239" t="s">
        <v>12</v>
      </c>
      <c r="G37" s="238" t="s">
        <v>2014</v>
      </c>
      <c r="H37" s="238" t="s">
        <v>2253</v>
      </c>
      <c r="I37" s="246" t="s">
        <v>2034</v>
      </c>
    </row>
    <row r="38" spans="1:9" ht="168" x14ac:dyDescent="0.2">
      <c r="A38" s="138">
        <v>36</v>
      </c>
      <c r="B38" s="265" t="s">
        <v>2254</v>
      </c>
      <c r="C38" s="239" t="s">
        <v>8</v>
      </c>
      <c r="D38" s="239" t="s">
        <v>2035</v>
      </c>
      <c r="E38" s="255" t="s">
        <v>2036</v>
      </c>
      <c r="F38" s="239" t="s">
        <v>12</v>
      </c>
      <c r="G38" s="238" t="s">
        <v>2037</v>
      </c>
      <c r="H38" s="238" t="s">
        <v>2255</v>
      </c>
      <c r="I38" s="246" t="s">
        <v>2038</v>
      </c>
    </row>
    <row r="39" spans="1:9" ht="238" x14ac:dyDescent="0.2">
      <c r="A39" s="138">
        <v>37</v>
      </c>
      <c r="B39" s="265" t="s">
        <v>2039</v>
      </c>
      <c r="C39" s="239" t="s">
        <v>8</v>
      </c>
      <c r="D39" s="239" t="s">
        <v>2027</v>
      </c>
      <c r="E39" s="256">
        <v>30000</v>
      </c>
      <c r="F39" s="239" t="s">
        <v>12</v>
      </c>
      <c r="G39" s="238" t="s">
        <v>1990</v>
      </c>
      <c r="H39" s="238" t="s">
        <v>2028</v>
      </c>
      <c r="I39" s="246"/>
    </row>
    <row r="40" spans="1:9" ht="70" x14ac:dyDescent="0.2">
      <c r="A40" s="138">
        <v>38</v>
      </c>
      <c r="B40" s="265" t="s">
        <v>2118</v>
      </c>
      <c r="C40" s="239" t="s">
        <v>7</v>
      </c>
      <c r="D40" s="239" t="s">
        <v>2119</v>
      </c>
      <c r="E40" s="257">
        <v>150000</v>
      </c>
      <c r="F40" s="239" t="s">
        <v>13</v>
      </c>
      <c r="G40" s="238" t="s">
        <v>2120</v>
      </c>
      <c r="H40" s="238" t="s">
        <v>2121</v>
      </c>
      <c r="I40" s="246"/>
    </row>
    <row r="41" spans="1:9" ht="56" x14ac:dyDescent="0.2">
      <c r="A41" s="138">
        <v>39</v>
      </c>
      <c r="B41" s="265" t="s">
        <v>2122</v>
      </c>
      <c r="C41" s="239" t="s">
        <v>7</v>
      </c>
      <c r="D41" s="239" t="s">
        <v>2119</v>
      </c>
      <c r="E41" s="257">
        <v>250000</v>
      </c>
      <c r="F41" s="239" t="s">
        <v>13</v>
      </c>
      <c r="G41" s="238" t="s">
        <v>2120</v>
      </c>
      <c r="H41" s="238" t="s">
        <v>2123</v>
      </c>
      <c r="I41" s="246"/>
    </row>
    <row r="42" spans="1:9" ht="84" x14ac:dyDescent="0.2">
      <c r="A42" s="138">
        <v>40</v>
      </c>
      <c r="B42" s="265" t="s">
        <v>2124</v>
      </c>
      <c r="C42" s="239" t="s">
        <v>7</v>
      </c>
      <c r="D42" s="239" t="s">
        <v>2125</v>
      </c>
      <c r="E42" s="257">
        <v>100000</v>
      </c>
      <c r="F42" s="239" t="s">
        <v>13</v>
      </c>
      <c r="G42" s="238" t="s">
        <v>2126</v>
      </c>
      <c r="H42" s="238" t="s">
        <v>2127</v>
      </c>
      <c r="I42" s="246"/>
    </row>
    <row r="43" spans="1:9" ht="43" thickBot="1" x14ac:dyDescent="0.25">
      <c r="A43" s="286">
        <v>41</v>
      </c>
      <c r="B43" s="267" t="s">
        <v>2128</v>
      </c>
      <c r="C43" s="258" t="s">
        <v>7</v>
      </c>
      <c r="D43" s="258" t="s">
        <v>2125</v>
      </c>
      <c r="E43" s="439">
        <v>40000</v>
      </c>
      <c r="F43" s="258" t="s">
        <v>13</v>
      </c>
      <c r="G43" s="259" t="s">
        <v>2126</v>
      </c>
      <c r="H43" s="258"/>
      <c r="I43" s="260"/>
    </row>
    <row r="45" spans="1:9" x14ac:dyDescent="0.2">
      <c r="A45" s="4" t="s">
        <v>26</v>
      </c>
    </row>
    <row r="46" spans="1:9" ht="65.25" customHeight="1" x14ac:dyDescent="0.2">
      <c r="A46" s="389" t="s">
        <v>50</v>
      </c>
      <c r="B46" s="389"/>
      <c r="C46" s="389"/>
      <c r="D46" s="389"/>
      <c r="E46" s="389"/>
      <c r="F46" s="389"/>
      <c r="G46" s="389"/>
      <c r="H46" s="389"/>
      <c r="I46" s="389"/>
    </row>
    <row r="47" spans="1:9" x14ac:dyDescent="0.2">
      <c r="A47" s="185"/>
      <c r="B47" s="269"/>
      <c r="C47" s="261"/>
      <c r="D47" s="261"/>
      <c r="E47" s="261"/>
      <c r="F47" s="261"/>
      <c r="G47" s="261"/>
      <c r="H47" s="261"/>
      <c r="I47" s="261"/>
    </row>
    <row r="48" spans="1:9" ht="71.25" customHeight="1" x14ac:dyDescent="0.2">
      <c r="A48" s="6" t="s">
        <v>0</v>
      </c>
      <c r="B48" s="401" t="s">
        <v>2256</v>
      </c>
      <c r="C48" s="401"/>
      <c r="D48" s="401"/>
      <c r="E48" s="401"/>
      <c r="F48" s="401"/>
      <c r="G48" s="401"/>
      <c r="H48" s="401"/>
      <c r="I48" s="401"/>
    </row>
    <row r="49" spans="1:9" ht="54" customHeight="1" x14ac:dyDescent="0.2">
      <c r="A49" s="7" t="s">
        <v>34</v>
      </c>
      <c r="B49" s="402" t="s">
        <v>33</v>
      </c>
      <c r="C49" s="402"/>
      <c r="D49" s="402"/>
      <c r="E49" s="402"/>
      <c r="F49" s="402"/>
      <c r="G49" s="402"/>
      <c r="H49" s="402"/>
      <c r="I49" s="402"/>
    </row>
    <row r="50" spans="1:9" ht="76.5" customHeight="1" x14ac:dyDescent="0.2">
      <c r="A50" s="186" t="s">
        <v>37</v>
      </c>
      <c r="B50" s="403" t="s">
        <v>47</v>
      </c>
      <c r="C50" s="404"/>
      <c r="D50" s="404"/>
      <c r="E50" s="404"/>
      <c r="F50" s="404"/>
      <c r="G50" s="404"/>
      <c r="H50" s="404"/>
      <c r="I50" s="405"/>
    </row>
    <row r="51" spans="1:9" ht="73.5" customHeight="1" x14ac:dyDescent="0.2">
      <c r="A51" s="8" t="s">
        <v>35</v>
      </c>
      <c r="B51" s="400" t="s">
        <v>51</v>
      </c>
      <c r="C51" s="400"/>
      <c r="D51" s="400"/>
      <c r="E51" s="400"/>
      <c r="F51" s="400"/>
      <c r="G51" s="400"/>
      <c r="H51" s="400"/>
      <c r="I51" s="400"/>
    </row>
    <row r="52" spans="1:9" ht="76.5" customHeight="1" x14ac:dyDescent="0.2">
      <c r="A52" s="9" t="s">
        <v>9</v>
      </c>
      <c r="B52" s="393" t="s">
        <v>52</v>
      </c>
      <c r="C52" s="393"/>
      <c r="D52" s="393"/>
      <c r="E52" s="393"/>
      <c r="F52" s="393"/>
      <c r="G52" s="393"/>
      <c r="H52" s="393"/>
      <c r="I52" s="393"/>
    </row>
    <row r="53" spans="1:9" ht="39.75" customHeight="1" x14ac:dyDescent="0.2">
      <c r="A53" s="6" t="s">
        <v>43</v>
      </c>
      <c r="B53" s="396" t="s">
        <v>40</v>
      </c>
      <c r="C53" s="396"/>
      <c r="D53" s="396"/>
      <c r="E53" s="396"/>
      <c r="F53" s="396"/>
      <c r="G53" s="396"/>
      <c r="H53" s="396"/>
      <c r="I53" s="396"/>
    </row>
    <row r="54" spans="1:9" ht="41.25" customHeight="1" x14ac:dyDescent="0.2">
      <c r="A54" s="10" t="s">
        <v>2</v>
      </c>
      <c r="B54" s="394" t="s">
        <v>36</v>
      </c>
      <c r="C54" s="394"/>
      <c r="D54" s="394"/>
      <c r="E54" s="394"/>
      <c r="F54" s="394"/>
      <c r="G54" s="394"/>
      <c r="H54" s="394"/>
      <c r="I54" s="394"/>
    </row>
    <row r="55" spans="1:9" ht="41.25" customHeight="1" x14ac:dyDescent="0.2">
      <c r="A55" s="11" t="s">
        <v>1</v>
      </c>
      <c r="B55" s="395" t="s">
        <v>53</v>
      </c>
      <c r="C55" s="395"/>
      <c r="D55" s="395"/>
      <c r="E55" s="395"/>
      <c r="F55" s="395"/>
      <c r="G55" s="395"/>
      <c r="H55" s="395"/>
      <c r="I55" s="395"/>
    </row>
  </sheetData>
  <mergeCells count="10">
    <mergeCell ref="B52:I52"/>
    <mergeCell ref="B54:I54"/>
    <mergeCell ref="B55:I55"/>
    <mergeCell ref="B53:I53"/>
    <mergeCell ref="A1:I1"/>
    <mergeCell ref="A46:I46"/>
    <mergeCell ref="B51:I51"/>
    <mergeCell ref="B48:I48"/>
    <mergeCell ref="B49:I49"/>
    <mergeCell ref="B50:I50"/>
  </mergeCells>
  <dataValidations count="3">
    <dataValidation showInputMessage="1" showErrorMessage="1" sqref="D3:D8 E30 D10:D15 D17:D19 D22:D26 D29:D31 D35:D38 D40:D41"/>
    <dataValidation type="list" showInputMessage="1" showErrorMessage="1" sqref="F15">
      <formula1>#REF!</formula1>
    </dataValidation>
    <dataValidation type="list" showInputMessage="1" showErrorMessage="1" sqref="C15">
      <formula1>#REF!</formula1>
    </dataValidation>
  </dataValidations>
  <hyperlinks>
    <hyperlink ref="I17" r:id="rId1" display="http://www.ypeka.gr/LinkClick.aspx?fileticket=CoyXhegNBHQ%3D&amp;tabid=232&amp;language=el-GR"/>
    <hyperlink ref="I23" r:id="rId2" display="https://www.4vultures.org/electrocution-seminar-in-andalusia/"/>
  </hyperlinks>
  <pageMargins left="0.74803149606299213" right="0.74803149606299213" top="0.98425196850393704" bottom="0.98425196850393704" header="0.51181102362204722" footer="0.51181102362204722"/>
  <pageSetup paperSize="9" scale="75" orientation="landscape" horizontalDpi="4294967292" verticalDpi="4294967292"/>
  <extLst>
    <ext xmlns:x14="http://schemas.microsoft.com/office/spreadsheetml/2009/9/main" uri="{CCE6A557-97BC-4b89-ADB6-D9C93CAAB3DF}">
      <x14:dataValidations xmlns:xm="http://schemas.microsoft.com/office/excel/2006/main" count="17">
        <x14:dataValidation type="list" showInputMessage="1" showErrorMessage="1">
          <x14:formula1>
            <xm:f>[4]lists!#REF!</xm:f>
          </x14:formula1>
          <xm:sqref>F9 C9</xm:sqref>
        </x14:dataValidation>
        <x14:dataValidation type="list" showInputMessage="1" showErrorMessage="1">
          <x14:formula1>
            <xm:f>[9]lists!#REF!</xm:f>
          </x14:formula1>
          <xm:sqref>F14 C14</xm:sqref>
        </x14:dataValidation>
        <x14:dataValidation type="list" showInputMessage="1" showErrorMessage="1">
          <x14:formula1>
            <xm:f>[43]lists!#REF!</xm:f>
          </x14:formula1>
          <xm:sqref>C17 F17</xm:sqref>
        </x14:dataValidation>
        <x14:dataValidation type="list" showInputMessage="1" showErrorMessage="1">
          <x14:formula1>
            <xm:f>[44]lists!#REF!</xm:f>
          </x14:formula1>
          <xm:sqref>F16</xm:sqref>
        </x14:dataValidation>
        <x14:dataValidation type="list" showInputMessage="1" showErrorMessage="1">
          <x14:formula1>
            <xm:f>[11]lists!#REF!</xm:f>
          </x14:formula1>
          <xm:sqref>C16</xm:sqref>
        </x14:dataValidation>
        <x14:dataValidation type="list" showInputMessage="1" showErrorMessage="1">
          <x14:formula1>
            <xm:f>[36]lists!#REF!</xm:f>
          </x14:formula1>
          <xm:sqref>F18:F19 C18:C19</xm:sqref>
        </x14:dataValidation>
        <x14:dataValidation type="list" showInputMessage="1" showErrorMessage="1" promptTitle="Διαλλέξτε Τύπο Μέτρου από λίστα">
          <x14:formula1>
            <xm:f>[21]lists!#REF!</xm:f>
          </x14:formula1>
          <xm:sqref>C20:C21</xm:sqref>
        </x14:dataValidation>
        <x14:dataValidation type="list" showInputMessage="1" showErrorMessage="1">
          <x14:formula1>
            <xm:f>[21]lists!#REF!</xm:f>
          </x14:formula1>
          <xm:sqref>D20:D21 C22 F21:F22</xm:sqref>
        </x14:dataValidation>
        <x14:dataValidation type="list" showInputMessage="1" showErrorMessage="1">
          <x14:formula1>
            <xm:f>[23]lists!#REF!</xm:f>
          </x14:formula1>
          <xm:sqref>F23 C23</xm:sqref>
        </x14:dataValidation>
        <x14:dataValidation type="list" showInputMessage="1" showErrorMessage="1">
          <x14:formula1>
            <xm:f>[30]lists!#REF!</xm:f>
          </x14:formula1>
          <xm:sqref>F24:F26 C24:C26</xm:sqref>
        </x14:dataValidation>
        <x14:dataValidation type="list" showInputMessage="1" showErrorMessage="1">
          <x14:formula1>
            <xm:f>[38]lists!#REF!</xm:f>
          </x14:formula1>
          <xm:sqref>F27 C27</xm:sqref>
        </x14:dataValidation>
        <x14:dataValidation type="list" showInputMessage="1" showErrorMessage="1">
          <x14:formula1>
            <xm:f>[39]lists!#REF!</xm:f>
          </x14:formula1>
          <xm:sqref>F28 C28</xm:sqref>
        </x14:dataValidation>
        <x14:dataValidation type="list" showInputMessage="1" showErrorMessage="1">
          <x14:formula1>
            <xm:f>[24]lists!#REF!</xm:f>
          </x14:formula1>
          <xm:sqref>F29 C29</xm:sqref>
        </x14:dataValidation>
        <x14:dataValidation type="list" showInputMessage="1" showErrorMessage="1">
          <x14:formula1>
            <xm:f>[25]lists!#REF!</xm:f>
          </x14:formula1>
          <xm:sqref>F30:F34 C30:C34</xm:sqref>
        </x14:dataValidation>
        <x14:dataValidation type="list" showInputMessage="1" showErrorMessage="1">
          <x14:formula1>
            <xm:f>[41]lists!#REF!</xm:f>
          </x14:formula1>
          <xm:sqref>C36:C38 F36:F38</xm:sqref>
        </x14:dataValidation>
        <x14:dataValidation type="list" showInputMessage="1" showErrorMessage="1">
          <x14:formula1>
            <xm:f>[27]lists!#REF!</xm:f>
          </x14:formula1>
          <xm:sqref>C39 F39</xm:sqref>
        </x14:dataValidation>
        <x14:dataValidation type="list" showInputMessage="1" showErrorMessage="1">
          <x14:formula1>
            <xm:f>[42]lists!#REF!</xm:f>
          </x14:formula1>
          <xm:sqref>F40:F43 C40:C43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6"/>
  <sheetViews>
    <sheetView topLeftCell="A182" zoomScale="94" zoomScaleNormal="94" zoomScalePageLayoutView="89" workbookViewId="0">
      <selection activeCell="A183" sqref="A1:J183"/>
    </sheetView>
  </sheetViews>
  <sheetFormatPr baseColWidth="10" defaultColWidth="11" defaultRowHeight="16" x14ac:dyDescent="0.2"/>
  <cols>
    <col min="1" max="1" width="16.33203125" style="14" customWidth="1"/>
    <col min="2" max="2" width="61.83203125" style="227" customWidth="1"/>
    <col min="3" max="3" width="24.33203125" style="123" bestFit="1" customWidth="1"/>
    <col min="4" max="4" width="20.6640625" style="123" customWidth="1"/>
    <col min="5" max="5" width="44.6640625" style="123" customWidth="1"/>
    <col min="6" max="6" width="23" style="45" customWidth="1"/>
    <col min="7" max="7" width="22" style="123" customWidth="1"/>
    <col min="8" max="8" width="33.6640625" style="123" customWidth="1"/>
    <col min="9" max="9" width="71.1640625" style="123" customWidth="1"/>
    <col min="10" max="10" width="61.83203125" style="123" customWidth="1"/>
    <col min="11" max="16384" width="11" style="123"/>
  </cols>
  <sheetData>
    <row r="1" spans="1:11" ht="17" thickBot="1" x14ac:dyDescent="0.25">
      <c r="A1" s="409" t="s">
        <v>5</v>
      </c>
      <c r="B1" s="410"/>
      <c r="C1" s="410"/>
      <c r="D1" s="410"/>
      <c r="E1" s="410"/>
      <c r="F1" s="410"/>
      <c r="G1" s="410"/>
      <c r="H1" s="410"/>
      <c r="I1" s="410"/>
      <c r="J1" s="411"/>
      <c r="K1" s="290"/>
    </row>
    <row r="2" spans="1:11" s="125" customFormat="1" ht="17" thickBot="1" x14ac:dyDescent="0.25">
      <c r="A2" s="343" t="s">
        <v>24</v>
      </c>
      <c r="B2" s="344" t="s">
        <v>0</v>
      </c>
      <c r="C2" s="345" t="s">
        <v>4</v>
      </c>
      <c r="D2" s="345" t="s">
        <v>42</v>
      </c>
      <c r="E2" s="345" t="s">
        <v>37</v>
      </c>
      <c r="F2" s="347" t="s">
        <v>41</v>
      </c>
      <c r="G2" s="345" t="s">
        <v>9</v>
      </c>
      <c r="H2" s="345" t="s">
        <v>43</v>
      </c>
      <c r="I2" s="345" t="s">
        <v>2</v>
      </c>
      <c r="J2" s="346" t="s">
        <v>1</v>
      </c>
    </row>
    <row r="3" spans="1:11" ht="112" x14ac:dyDescent="0.2">
      <c r="A3" s="337">
        <v>1</v>
      </c>
      <c r="B3" s="338" t="s">
        <v>95</v>
      </c>
      <c r="C3" s="339" t="s">
        <v>75</v>
      </c>
      <c r="D3" s="339" t="s">
        <v>76</v>
      </c>
      <c r="E3" s="339" t="s">
        <v>94</v>
      </c>
      <c r="F3" s="348">
        <f>40*1000</f>
        <v>40000</v>
      </c>
      <c r="G3" s="340" t="s">
        <v>63</v>
      </c>
      <c r="H3" s="340" t="s">
        <v>66</v>
      </c>
      <c r="I3" s="341" t="s">
        <v>148</v>
      </c>
      <c r="J3" s="342" t="s">
        <v>143</v>
      </c>
      <c r="K3" s="290"/>
    </row>
    <row r="4" spans="1:11" ht="208" x14ac:dyDescent="0.2">
      <c r="A4" s="285">
        <v>2</v>
      </c>
      <c r="B4" s="313" t="s">
        <v>72</v>
      </c>
      <c r="C4" s="272" t="s">
        <v>74</v>
      </c>
      <c r="D4" s="272" t="s">
        <v>62</v>
      </c>
      <c r="E4" s="272" t="s">
        <v>73</v>
      </c>
      <c r="F4" s="275">
        <v>72000</v>
      </c>
      <c r="G4" s="231" t="s">
        <v>63</v>
      </c>
      <c r="H4" s="231" t="s">
        <v>66</v>
      </c>
      <c r="I4" s="155" t="s">
        <v>151</v>
      </c>
      <c r="J4" s="158" t="s">
        <v>143</v>
      </c>
      <c r="K4" s="290"/>
    </row>
    <row r="5" spans="1:11" ht="128" x14ac:dyDescent="0.2">
      <c r="A5" s="285">
        <v>3</v>
      </c>
      <c r="B5" s="313" t="s">
        <v>149</v>
      </c>
      <c r="C5" s="272" t="s">
        <v>75</v>
      </c>
      <c r="D5" s="272" t="s">
        <v>76</v>
      </c>
      <c r="E5" s="272">
        <v>1</v>
      </c>
      <c r="F5" s="275">
        <f>20000*E5</f>
        <v>20000</v>
      </c>
      <c r="G5" s="231" t="s">
        <v>63</v>
      </c>
      <c r="H5" s="231" t="s">
        <v>66</v>
      </c>
      <c r="I5" s="155" t="s">
        <v>152</v>
      </c>
      <c r="J5" s="158" t="s">
        <v>143</v>
      </c>
      <c r="K5" s="290"/>
    </row>
    <row r="6" spans="1:11" ht="80" x14ac:dyDescent="0.2">
      <c r="A6" s="285">
        <v>4</v>
      </c>
      <c r="B6" s="313" t="s">
        <v>77</v>
      </c>
      <c r="C6" s="272" t="s">
        <v>39</v>
      </c>
      <c r="D6" s="272" t="s">
        <v>76</v>
      </c>
      <c r="E6" s="272">
        <v>1000</v>
      </c>
      <c r="F6" s="275">
        <f>300*E6</f>
        <v>300000</v>
      </c>
      <c r="G6" s="231" t="s">
        <v>63</v>
      </c>
      <c r="H6" s="231" t="s">
        <v>66</v>
      </c>
      <c r="I6" s="155" t="s">
        <v>90</v>
      </c>
      <c r="J6" s="158" t="s">
        <v>144</v>
      </c>
      <c r="K6" s="290"/>
    </row>
    <row r="7" spans="1:11" ht="48" x14ac:dyDescent="0.2">
      <c r="A7" s="285">
        <v>5</v>
      </c>
      <c r="B7" s="313" t="s">
        <v>2317</v>
      </c>
      <c r="C7" s="272" t="s">
        <v>39</v>
      </c>
      <c r="D7" s="272" t="s">
        <v>62</v>
      </c>
      <c r="E7" s="272">
        <v>12</v>
      </c>
      <c r="F7" s="275">
        <f>10000*E7</f>
        <v>120000</v>
      </c>
      <c r="G7" s="231" t="s">
        <v>63</v>
      </c>
      <c r="H7" s="231" t="s">
        <v>66</v>
      </c>
      <c r="I7" s="155" t="s">
        <v>90</v>
      </c>
      <c r="J7" s="158" t="s">
        <v>144</v>
      </c>
      <c r="K7" s="290"/>
    </row>
    <row r="8" spans="1:11" ht="48" x14ac:dyDescent="0.2">
      <c r="A8" s="285">
        <v>6</v>
      </c>
      <c r="B8" s="313" t="s">
        <v>93</v>
      </c>
      <c r="C8" s="272" t="s">
        <v>39</v>
      </c>
      <c r="D8" s="272" t="s">
        <v>62</v>
      </c>
      <c r="E8" s="272">
        <v>700</v>
      </c>
      <c r="F8" s="275">
        <f>100*E8</f>
        <v>70000</v>
      </c>
      <c r="G8" s="231" t="s">
        <v>63</v>
      </c>
      <c r="H8" s="231" t="s">
        <v>66</v>
      </c>
      <c r="I8" s="155" t="s">
        <v>90</v>
      </c>
      <c r="J8" s="158" t="s">
        <v>144</v>
      </c>
      <c r="K8" s="290"/>
    </row>
    <row r="9" spans="1:11" ht="80" x14ac:dyDescent="0.2">
      <c r="A9" s="285">
        <v>7</v>
      </c>
      <c r="B9" s="313" t="s">
        <v>145</v>
      </c>
      <c r="C9" s="272" t="s">
        <v>75</v>
      </c>
      <c r="D9" s="272" t="s">
        <v>62</v>
      </c>
      <c r="E9" s="272"/>
      <c r="F9" s="275"/>
      <c r="G9" s="231" t="s">
        <v>63</v>
      </c>
      <c r="H9" s="231" t="s">
        <v>66</v>
      </c>
      <c r="I9" s="155" t="s">
        <v>147</v>
      </c>
      <c r="J9" s="158" t="s">
        <v>150</v>
      </c>
      <c r="K9" s="290"/>
    </row>
    <row r="10" spans="1:11" ht="160" x14ac:dyDescent="0.2">
      <c r="A10" s="285">
        <v>8</v>
      </c>
      <c r="B10" s="313" t="s">
        <v>146</v>
      </c>
      <c r="C10" s="272" t="s">
        <v>75</v>
      </c>
      <c r="D10" s="272" t="s">
        <v>76</v>
      </c>
      <c r="E10" s="272">
        <f>30*10000</f>
        <v>300000</v>
      </c>
      <c r="F10" s="275">
        <f>0.5*E10</f>
        <v>150000</v>
      </c>
      <c r="G10" s="231" t="s">
        <v>63</v>
      </c>
      <c r="H10" s="231" t="s">
        <v>66</v>
      </c>
      <c r="I10" s="155" t="s">
        <v>141</v>
      </c>
      <c r="J10" s="158" t="s">
        <v>142</v>
      </c>
      <c r="K10" s="290"/>
    </row>
    <row r="11" spans="1:11" ht="409" x14ac:dyDescent="0.2">
      <c r="A11" s="285">
        <v>9</v>
      </c>
      <c r="B11" s="314" t="s">
        <v>300</v>
      </c>
      <c r="C11" s="152" t="s">
        <v>301</v>
      </c>
      <c r="D11" s="94" t="s">
        <v>8</v>
      </c>
      <c r="E11" s="95" t="s">
        <v>302</v>
      </c>
      <c r="F11" s="63">
        <v>210000</v>
      </c>
      <c r="G11" s="94" t="s">
        <v>48</v>
      </c>
      <c r="H11" s="94" t="s">
        <v>235</v>
      </c>
      <c r="I11" s="155" t="s">
        <v>2259</v>
      </c>
      <c r="J11" s="162" t="s">
        <v>303</v>
      </c>
      <c r="K11" s="290"/>
    </row>
    <row r="12" spans="1:11" ht="320" x14ac:dyDescent="0.2">
      <c r="A12" s="285">
        <v>10</v>
      </c>
      <c r="B12" s="314" t="s">
        <v>304</v>
      </c>
      <c r="C12" s="272" t="s">
        <v>39</v>
      </c>
      <c r="D12" s="272" t="s">
        <v>8</v>
      </c>
      <c r="E12" s="152" t="s">
        <v>305</v>
      </c>
      <c r="F12" s="275" t="s">
        <v>306</v>
      </c>
      <c r="G12" s="152" t="s">
        <v>12</v>
      </c>
      <c r="H12" s="94" t="s">
        <v>235</v>
      </c>
      <c r="I12" s="155" t="s">
        <v>307</v>
      </c>
      <c r="J12" s="158" t="s">
        <v>308</v>
      </c>
      <c r="K12" s="290"/>
    </row>
    <row r="13" spans="1:11" ht="320" x14ac:dyDescent="0.2">
      <c r="A13" s="285">
        <v>11</v>
      </c>
      <c r="B13" s="314" t="s">
        <v>309</v>
      </c>
      <c r="C13" s="272" t="s">
        <v>39</v>
      </c>
      <c r="D13" s="272" t="s">
        <v>7</v>
      </c>
      <c r="E13" s="152" t="s">
        <v>310</v>
      </c>
      <c r="F13" s="349">
        <v>700</v>
      </c>
      <c r="G13" s="152" t="s">
        <v>48</v>
      </c>
      <c r="H13" s="94" t="s">
        <v>235</v>
      </c>
      <c r="I13" s="155" t="s">
        <v>311</v>
      </c>
      <c r="J13" s="158" t="s">
        <v>312</v>
      </c>
      <c r="K13" s="290"/>
    </row>
    <row r="14" spans="1:11" ht="409" x14ac:dyDescent="0.2">
      <c r="A14" s="285">
        <v>12</v>
      </c>
      <c r="B14" s="315" t="s">
        <v>313</v>
      </c>
      <c r="C14" s="272" t="s">
        <v>39</v>
      </c>
      <c r="D14" s="272" t="s">
        <v>8</v>
      </c>
      <c r="E14" s="152" t="s">
        <v>314</v>
      </c>
      <c r="F14" s="280">
        <v>2436000</v>
      </c>
      <c r="G14" s="152" t="s">
        <v>48</v>
      </c>
      <c r="H14" s="94" t="s">
        <v>235</v>
      </c>
      <c r="I14" s="155" t="s">
        <v>2260</v>
      </c>
      <c r="J14" s="158" t="s">
        <v>315</v>
      </c>
      <c r="K14" s="290"/>
    </row>
    <row r="15" spans="1:11" ht="409" x14ac:dyDescent="0.2">
      <c r="A15" s="285">
        <v>13</v>
      </c>
      <c r="B15" s="315" t="s">
        <v>316</v>
      </c>
      <c r="C15" s="272" t="s">
        <v>39</v>
      </c>
      <c r="D15" s="272" t="s">
        <v>7</v>
      </c>
      <c r="E15" s="152" t="s">
        <v>317</v>
      </c>
      <c r="F15" s="280">
        <v>1880000</v>
      </c>
      <c r="G15" s="152" t="s">
        <v>48</v>
      </c>
      <c r="H15" s="94" t="s">
        <v>235</v>
      </c>
      <c r="I15" s="155" t="s">
        <v>2261</v>
      </c>
      <c r="J15" s="158" t="s">
        <v>318</v>
      </c>
      <c r="K15" s="290"/>
    </row>
    <row r="16" spans="1:11" ht="409" x14ac:dyDescent="0.2">
      <c r="A16" s="285">
        <v>14</v>
      </c>
      <c r="B16" s="316" t="s">
        <v>319</v>
      </c>
      <c r="C16" s="272" t="s">
        <v>38</v>
      </c>
      <c r="D16" s="272" t="s">
        <v>8</v>
      </c>
      <c r="E16" s="152" t="s">
        <v>320</v>
      </c>
      <c r="F16" s="280">
        <v>1000000</v>
      </c>
      <c r="G16" s="152" t="s">
        <v>48</v>
      </c>
      <c r="H16" s="94" t="s">
        <v>235</v>
      </c>
      <c r="I16" s="155" t="s">
        <v>321</v>
      </c>
      <c r="J16" s="158" t="s">
        <v>322</v>
      </c>
      <c r="K16" s="290"/>
    </row>
    <row r="17" spans="1:11" ht="285" customHeight="1" x14ac:dyDescent="0.2">
      <c r="A17" s="285">
        <v>15</v>
      </c>
      <c r="B17" s="315" t="s">
        <v>323</v>
      </c>
      <c r="C17" s="272" t="s">
        <v>38</v>
      </c>
      <c r="D17" s="272" t="s">
        <v>8</v>
      </c>
      <c r="E17" s="152" t="s">
        <v>324</v>
      </c>
      <c r="F17" s="280">
        <v>2225000</v>
      </c>
      <c r="G17" s="152" t="s">
        <v>48</v>
      </c>
      <c r="H17" s="94" t="s">
        <v>235</v>
      </c>
      <c r="I17" s="155" t="s">
        <v>2318</v>
      </c>
      <c r="J17" s="158" t="s">
        <v>325</v>
      </c>
      <c r="K17" s="290"/>
    </row>
    <row r="18" spans="1:11" ht="256" x14ac:dyDescent="0.2">
      <c r="A18" s="285">
        <v>16</v>
      </c>
      <c r="B18" s="315" t="s">
        <v>326</v>
      </c>
      <c r="C18" s="272" t="s">
        <v>38</v>
      </c>
      <c r="D18" s="272" t="s">
        <v>8</v>
      </c>
      <c r="E18" s="152" t="s">
        <v>327</v>
      </c>
      <c r="F18" s="275">
        <v>1025000</v>
      </c>
      <c r="G18" s="152" t="s">
        <v>48</v>
      </c>
      <c r="H18" s="94" t="s">
        <v>235</v>
      </c>
      <c r="I18" s="155" t="s">
        <v>328</v>
      </c>
      <c r="J18" s="158" t="s">
        <v>329</v>
      </c>
      <c r="K18" s="290"/>
    </row>
    <row r="19" spans="1:11" x14ac:dyDescent="0.2">
      <c r="A19" s="285">
        <v>17</v>
      </c>
      <c r="B19" s="316" t="s">
        <v>346</v>
      </c>
      <c r="C19" s="272" t="s">
        <v>39</v>
      </c>
      <c r="D19" s="272" t="s">
        <v>7</v>
      </c>
      <c r="E19" s="272" t="s">
        <v>347</v>
      </c>
      <c r="F19" s="275">
        <v>250000</v>
      </c>
      <c r="G19" s="272" t="s">
        <v>13</v>
      </c>
      <c r="H19" s="291" t="s">
        <v>343</v>
      </c>
      <c r="I19" s="282" t="s">
        <v>348</v>
      </c>
      <c r="J19" s="292" t="s">
        <v>349</v>
      </c>
      <c r="K19" s="290"/>
    </row>
    <row r="20" spans="1:11" x14ac:dyDescent="0.2">
      <c r="A20" s="285">
        <v>18</v>
      </c>
      <c r="B20" s="316" t="s">
        <v>346</v>
      </c>
      <c r="C20" s="272" t="s">
        <v>39</v>
      </c>
      <c r="D20" s="272" t="s">
        <v>7</v>
      </c>
      <c r="E20" s="272" t="s">
        <v>347</v>
      </c>
      <c r="F20" s="275">
        <v>250000</v>
      </c>
      <c r="G20" s="272" t="s">
        <v>23</v>
      </c>
      <c r="H20" s="291" t="s">
        <v>343</v>
      </c>
      <c r="I20" s="282" t="s">
        <v>348</v>
      </c>
      <c r="J20" s="292" t="s">
        <v>349</v>
      </c>
      <c r="K20" s="290"/>
    </row>
    <row r="21" spans="1:11" x14ac:dyDescent="0.2">
      <c r="A21" s="285">
        <v>19</v>
      </c>
      <c r="B21" s="316" t="s">
        <v>346</v>
      </c>
      <c r="C21" s="272" t="s">
        <v>39</v>
      </c>
      <c r="D21" s="272" t="s">
        <v>7</v>
      </c>
      <c r="E21" s="272" t="s">
        <v>347</v>
      </c>
      <c r="F21" s="275">
        <v>250000</v>
      </c>
      <c r="G21" s="272" t="s">
        <v>18</v>
      </c>
      <c r="H21" s="291" t="s">
        <v>343</v>
      </c>
      <c r="I21" s="282" t="s">
        <v>348</v>
      </c>
      <c r="J21" s="292" t="s">
        <v>349</v>
      </c>
      <c r="K21" s="290"/>
    </row>
    <row r="22" spans="1:11" x14ac:dyDescent="0.2">
      <c r="A22" s="285">
        <v>20</v>
      </c>
      <c r="B22" s="316" t="s">
        <v>350</v>
      </c>
      <c r="C22" s="272" t="s">
        <v>39</v>
      </c>
      <c r="D22" s="272" t="s">
        <v>7</v>
      </c>
      <c r="E22" s="272" t="s">
        <v>351</v>
      </c>
      <c r="F22" s="275">
        <v>500000</v>
      </c>
      <c r="G22" s="272" t="s">
        <v>48</v>
      </c>
      <c r="H22" s="291" t="s">
        <v>343</v>
      </c>
      <c r="I22" s="282" t="s">
        <v>352</v>
      </c>
      <c r="J22" s="292" t="s">
        <v>353</v>
      </c>
      <c r="K22" s="290"/>
    </row>
    <row r="23" spans="1:11" ht="98" x14ac:dyDescent="0.2">
      <c r="A23" s="285">
        <v>21</v>
      </c>
      <c r="B23" s="315" t="s">
        <v>423</v>
      </c>
      <c r="C23" s="152" t="s">
        <v>39</v>
      </c>
      <c r="D23" s="152" t="s">
        <v>7</v>
      </c>
      <c r="E23" s="152" t="s">
        <v>424</v>
      </c>
      <c r="F23" s="279">
        <v>2500000</v>
      </c>
      <c r="G23" s="152" t="s">
        <v>11</v>
      </c>
      <c r="H23" s="157" t="s">
        <v>420</v>
      </c>
      <c r="I23" s="155" t="s">
        <v>425</v>
      </c>
      <c r="J23" s="158"/>
      <c r="K23" s="290"/>
    </row>
    <row r="24" spans="1:11" ht="70" x14ac:dyDescent="0.2">
      <c r="A24" s="285">
        <v>22</v>
      </c>
      <c r="B24" s="315" t="s">
        <v>426</v>
      </c>
      <c r="C24" s="152" t="s">
        <v>38</v>
      </c>
      <c r="D24" s="152" t="s">
        <v>7</v>
      </c>
      <c r="E24" s="152" t="s">
        <v>427</v>
      </c>
      <c r="F24" s="279" t="s">
        <v>428</v>
      </c>
      <c r="G24" s="152" t="s">
        <v>11</v>
      </c>
      <c r="H24" s="157" t="s">
        <v>420</v>
      </c>
      <c r="I24" s="155" t="s">
        <v>429</v>
      </c>
      <c r="J24" s="158"/>
      <c r="K24" s="290"/>
    </row>
    <row r="25" spans="1:11" ht="28" x14ac:dyDescent="0.2">
      <c r="A25" s="285">
        <v>23</v>
      </c>
      <c r="B25" s="315" t="s">
        <v>430</v>
      </c>
      <c r="C25" s="152" t="s">
        <v>38</v>
      </c>
      <c r="D25" s="152" t="s">
        <v>7</v>
      </c>
      <c r="E25" s="152" t="s">
        <v>431</v>
      </c>
      <c r="F25" s="279">
        <v>600000</v>
      </c>
      <c r="G25" s="152" t="s">
        <v>11</v>
      </c>
      <c r="H25" s="157" t="s">
        <v>420</v>
      </c>
      <c r="I25" s="155" t="s">
        <v>432</v>
      </c>
      <c r="J25" s="158"/>
      <c r="K25" s="290"/>
    </row>
    <row r="26" spans="1:11" ht="48" x14ac:dyDescent="0.2">
      <c r="A26" s="285">
        <v>24</v>
      </c>
      <c r="B26" s="315" t="s">
        <v>433</v>
      </c>
      <c r="C26" s="152" t="s">
        <v>38</v>
      </c>
      <c r="D26" s="152" t="s">
        <v>7</v>
      </c>
      <c r="E26" s="152" t="s">
        <v>434</v>
      </c>
      <c r="F26" s="279">
        <v>50000</v>
      </c>
      <c r="G26" s="152" t="s">
        <v>11</v>
      </c>
      <c r="H26" s="157" t="s">
        <v>420</v>
      </c>
      <c r="I26" s="155" t="s">
        <v>435</v>
      </c>
      <c r="J26" s="158"/>
      <c r="K26" s="290"/>
    </row>
    <row r="27" spans="1:11" ht="126" x14ac:dyDescent="0.2">
      <c r="A27" s="285">
        <v>25</v>
      </c>
      <c r="B27" s="315" t="s">
        <v>436</v>
      </c>
      <c r="C27" s="152" t="s">
        <v>38</v>
      </c>
      <c r="D27" s="152" t="s">
        <v>7</v>
      </c>
      <c r="E27" s="152" t="s">
        <v>437</v>
      </c>
      <c r="F27" s="279">
        <v>100000</v>
      </c>
      <c r="G27" s="152" t="s">
        <v>11</v>
      </c>
      <c r="H27" s="157" t="s">
        <v>420</v>
      </c>
      <c r="I27" s="155" t="s">
        <v>438</v>
      </c>
      <c r="J27" s="158"/>
      <c r="K27" s="290"/>
    </row>
    <row r="28" spans="1:11" ht="48" x14ac:dyDescent="0.2">
      <c r="A28" s="285">
        <v>26</v>
      </c>
      <c r="B28" s="315" t="s">
        <v>439</v>
      </c>
      <c r="C28" s="152" t="s">
        <v>39</v>
      </c>
      <c r="D28" s="152" t="s">
        <v>8</v>
      </c>
      <c r="E28" s="152" t="s">
        <v>2262</v>
      </c>
      <c r="F28" s="274" t="s">
        <v>440</v>
      </c>
      <c r="G28" s="152" t="s">
        <v>11</v>
      </c>
      <c r="H28" s="157" t="s">
        <v>420</v>
      </c>
      <c r="I28" s="155" t="s">
        <v>441</v>
      </c>
      <c r="J28" s="158"/>
      <c r="K28" s="290"/>
    </row>
    <row r="29" spans="1:11" ht="42" x14ac:dyDescent="0.2">
      <c r="A29" s="285">
        <v>27</v>
      </c>
      <c r="B29" s="315" t="s">
        <v>442</v>
      </c>
      <c r="C29" s="152" t="s">
        <v>38</v>
      </c>
      <c r="D29" s="152" t="s">
        <v>7</v>
      </c>
      <c r="E29" s="152" t="s">
        <v>443</v>
      </c>
      <c r="F29" s="274">
        <v>150000</v>
      </c>
      <c r="G29" s="152" t="s">
        <v>11</v>
      </c>
      <c r="H29" s="157" t="s">
        <v>420</v>
      </c>
      <c r="I29" s="152" t="s">
        <v>444</v>
      </c>
      <c r="J29" s="158"/>
      <c r="K29" s="290"/>
    </row>
    <row r="30" spans="1:11" ht="32" x14ac:dyDescent="0.2">
      <c r="A30" s="285">
        <v>28</v>
      </c>
      <c r="B30" s="315" t="s">
        <v>445</v>
      </c>
      <c r="C30" s="152" t="s">
        <v>38</v>
      </c>
      <c r="D30" s="272" t="s">
        <v>7</v>
      </c>
      <c r="E30" s="152" t="s">
        <v>446</v>
      </c>
      <c r="F30" s="274">
        <v>20000</v>
      </c>
      <c r="G30" s="152" t="s">
        <v>22</v>
      </c>
      <c r="H30" s="157" t="s">
        <v>420</v>
      </c>
      <c r="I30" s="155" t="s">
        <v>447</v>
      </c>
      <c r="J30" s="158"/>
      <c r="K30" s="290"/>
    </row>
    <row r="31" spans="1:11" ht="28" x14ac:dyDescent="0.2">
      <c r="A31" s="285">
        <v>29</v>
      </c>
      <c r="B31" s="316" t="s">
        <v>448</v>
      </c>
      <c r="C31" s="272" t="s">
        <v>38</v>
      </c>
      <c r="D31" s="272" t="s">
        <v>7</v>
      </c>
      <c r="E31" s="152" t="s">
        <v>449</v>
      </c>
      <c r="F31" s="274">
        <v>500000</v>
      </c>
      <c r="G31" s="272" t="s">
        <v>11</v>
      </c>
      <c r="H31" s="157" t="s">
        <v>450</v>
      </c>
      <c r="I31" s="155" t="s">
        <v>451</v>
      </c>
      <c r="J31" s="158"/>
      <c r="K31" s="290"/>
    </row>
    <row r="32" spans="1:11" ht="409" x14ac:dyDescent="0.2">
      <c r="A32" s="285">
        <v>30</v>
      </c>
      <c r="B32" s="315" t="s">
        <v>457</v>
      </c>
      <c r="C32" s="272" t="s">
        <v>39</v>
      </c>
      <c r="D32" s="272" t="s">
        <v>8</v>
      </c>
      <c r="E32" s="152" t="s">
        <v>458</v>
      </c>
      <c r="F32" s="275" t="s">
        <v>459</v>
      </c>
      <c r="G32" s="272" t="s">
        <v>460</v>
      </c>
      <c r="H32" s="157" t="s">
        <v>454</v>
      </c>
      <c r="I32" s="155" t="s">
        <v>461</v>
      </c>
      <c r="J32" s="158"/>
      <c r="K32" s="290"/>
    </row>
    <row r="33" spans="1:11" ht="400" x14ac:dyDescent="0.2">
      <c r="A33" s="285">
        <v>31</v>
      </c>
      <c r="B33" s="315" t="s">
        <v>462</v>
      </c>
      <c r="C33" s="272" t="s">
        <v>39</v>
      </c>
      <c r="D33" s="272" t="s">
        <v>7</v>
      </c>
      <c r="E33" s="152" t="s">
        <v>463</v>
      </c>
      <c r="F33" s="350">
        <v>800000</v>
      </c>
      <c r="G33" s="272" t="s">
        <v>460</v>
      </c>
      <c r="H33" s="157" t="s">
        <v>454</v>
      </c>
      <c r="I33" s="155" t="s">
        <v>464</v>
      </c>
      <c r="J33" s="158"/>
      <c r="K33" s="290"/>
    </row>
    <row r="34" spans="1:11" ht="135" x14ac:dyDescent="0.2">
      <c r="A34" s="285">
        <v>32</v>
      </c>
      <c r="B34" s="315" t="s">
        <v>601</v>
      </c>
      <c r="C34" s="95" t="s">
        <v>39</v>
      </c>
      <c r="D34" s="95" t="s">
        <v>7</v>
      </c>
      <c r="E34" s="95" t="s">
        <v>602</v>
      </c>
      <c r="F34" s="63"/>
      <c r="G34" s="95" t="s">
        <v>48</v>
      </c>
      <c r="H34" s="94" t="s">
        <v>603</v>
      </c>
      <c r="I34" s="94" t="s">
        <v>604</v>
      </c>
      <c r="J34" s="162" t="s">
        <v>605</v>
      </c>
      <c r="K34" s="290"/>
    </row>
    <row r="35" spans="1:11" ht="165" x14ac:dyDescent="0.2">
      <c r="A35" s="285">
        <v>33</v>
      </c>
      <c r="B35" s="315" t="s">
        <v>606</v>
      </c>
      <c r="C35" s="95" t="s">
        <v>38</v>
      </c>
      <c r="D35" s="95" t="s">
        <v>7</v>
      </c>
      <c r="E35" s="95" t="s">
        <v>607</v>
      </c>
      <c r="F35" s="63"/>
      <c r="G35" s="95" t="s">
        <v>48</v>
      </c>
      <c r="H35" s="94" t="s">
        <v>608</v>
      </c>
      <c r="I35" s="94" t="s">
        <v>609</v>
      </c>
      <c r="J35" s="162" t="s">
        <v>605</v>
      </c>
      <c r="K35" s="290"/>
    </row>
    <row r="36" spans="1:11" ht="180" x14ac:dyDescent="0.2">
      <c r="A36" s="285">
        <v>34</v>
      </c>
      <c r="B36" s="315" t="s">
        <v>610</v>
      </c>
      <c r="C36" s="95" t="s">
        <v>38</v>
      </c>
      <c r="D36" s="95" t="s">
        <v>7</v>
      </c>
      <c r="E36" s="95" t="s">
        <v>611</v>
      </c>
      <c r="F36" s="351">
        <v>60000</v>
      </c>
      <c r="G36" s="95" t="s">
        <v>48</v>
      </c>
      <c r="H36" s="94" t="s">
        <v>603</v>
      </c>
      <c r="I36" s="94" t="s">
        <v>612</v>
      </c>
      <c r="J36" s="162" t="s">
        <v>613</v>
      </c>
      <c r="K36" s="290"/>
    </row>
    <row r="37" spans="1:11" ht="165" x14ac:dyDescent="0.2">
      <c r="A37" s="285">
        <v>35</v>
      </c>
      <c r="B37" s="315" t="s">
        <v>2263</v>
      </c>
      <c r="C37" s="95" t="s">
        <v>39</v>
      </c>
      <c r="D37" s="95" t="s">
        <v>7</v>
      </c>
      <c r="E37" s="95" t="s">
        <v>614</v>
      </c>
      <c r="F37" s="63" t="s">
        <v>615</v>
      </c>
      <c r="G37" s="95" t="s">
        <v>17</v>
      </c>
      <c r="H37" s="94" t="s">
        <v>476</v>
      </c>
      <c r="I37" s="95" t="s">
        <v>616</v>
      </c>
      <c r="J37" s="293" t="s">
        <v>617</v>
      </c>
      <c r="K37" s="290"/>
    </row>
    <row r="38" spans="1:11" ht="165" x14ac:dyDescent="0.2">
      <c r="A38" s="285">
        <v>36</v>
      </c>
      <c r="B38" s="315" t="s">
        <v>2263</v>
      </c>
      <c r="C38" s="95" t="s">
        <v>39</v>
      </c>
      <c r="D38" s="95" t="s">
        <v>7</v>
      </c>
      <c r="E38" s="95" t="s">
        <v>614</v>
      </c>
      <c r="F38" s="63" t="s">
        <v>615</v>
      </c>
      <c r="G38" s="95" t="s">
        <v>23</v>
      </c>
      <c r="H38" s="94" t="s">
        <v>476</v>
      </c>
      <c r="I38" s="95" t="s">
        <v>616</v>
      </c>
      <c r="J38" s="293" t="s">
        <v>617</v>
      </c>
      <c r="K38" s="290"/>
    </row>
    <row r="39" spans="1:11" ht="409" x14ac:dyDescent="0.2">
      <c r="A39" s="285">
        <v>37</v>
      </c>
      <c r="B39" s="315" t="s">
        <v>2264</v>
      </c>
      <c r="C39" s="95" t="s">
        <v>39</v>
      </c>
      <c r="D39" s="95" t="s">
        <v>7</v>
      </c>
      <c r="E39" s="95" t="s">
        <v>2265</v>
      </c>
      <c r="F39" s="63" t="s">
        <v>618</v>
      </c>
      <c r="G39" s="95" t="s">
        <v>48</v>
      </c>
      <c r="H39" s="94" t="s">
        <v>619</v>
      </c>
      <c r="I39" s="94" t="s">
        <v>620</v>
      </c>
      <c r="J39" s="294" t="s">
        <v>621</v>
      </c>
      <c r="K39" s="290"/>
    </row>
    <row r="40" spans="1:11" ht="409" x14ac:dyDescent="0.2">
      <c r="A40" s="285">
        <v>38</v>
      </c>
      <c r="B40" s="317" t="s">
        <v>2266</v>
      </c>
      <c r="C40" s="270" t="s">
        <v>39</v>
      </c>
      <c r="D40" s="270" t="s">
        <v>7</v>
      </c>
      <c r="E40" s="270" t="s">
        <v>622</v>
      </c>
      <c r="F40" s="273">
        <v>600000</v>
      </c>
      <c r="G40" s="270" t="s">
        <v>48</v>
      </c>
      <c r="H40" s="270" t="s">
        <v>476</v>
      </c>
      <c r="I40" s="270" t="s">
        <v>623</v>
      </c>
      <c r="J40" s="295" t="s">
        <v>2267</v>
      </c>
      <c r="K40" s="290"/>
    </row>
    <row r="41" spans="1:11" ht="288" x14ac:dyDescent="0.2">
      <c r="A41" s="285">
        <v>39</v>
      </c>
      <c r="B41" s="317" t="s">
        <v>624</v>
      </c>
      <c r="C41" s="270" t="s">
        <v>39</v>
      </c>
      <c r="D41" s="270" t="s">
        <v>7</v>
      </c>
      <c r="E41" s="270" t="s">
        <v>625</v>
      </c>
      <c r="F41" s="273">
        <v>400000</v>
      </c>
      <c r="G41" s="270" t="s">
        <v>48</v>
      </c>
      <c r="H41" s="270" t="s">
        <v>476</v>
      </c>
      <c r="I41" s="270" t="s">
        <v>626</v>
      </c>
      <c r="J41" s="295" t="s">
        <v>627</v>
      </c>
      <c r="K41" s="290"/>
    </row>
    <row r="42" spans="1:11" ht="176" x14ac:dyDescent="0.2">
      <c r="A42" s="285">
        <v>40</v>
      </c>
      <c r="B42" s="317" t="s">
        <v>628</v>
      </c>
      <c r="C42" s="270" t="s">
        <v>38</v>
      </c>
      <c r="D42" s="270" t="s">
        <v>7</v>
      </c>
      <c r="E42" s="270" t="s">
        <v>629</v>
      </c>
      <c r="F42" s="273">
        <v>150000</v>
      </c>
      <c r="G42" s="270" t="s">
        <v>48</v>
      </c>
      <c r="H42" s="270" t="s">
        <v>476</v>
      </c>
      <c r="I42" s="270" t="s">
        <v>630</v>
      </c>
      <c r="J42" s="295" t="s">
        <v>631</v>
      </c>
      <c r="K42" s="290"/>
    </row>
    <row r="43" spans="1:11" ht="256" x14ac:dyDescent="0.2">
      <c r="A43" s="285">
        <v>41</v>
      </c>
      <c r="B43" s="317" t="s">
        <v>632</v>
      </c>
      <c r="C43" s="270" t="s">
        <v>38</v>
      </c>
      <c r="D43" s="270" t="s">
        <v>8</v>
      </c>
      <c r="E43" s="270" t="s">
        <v>633</v>
      </c>
      <c r="F43" s="273" t="s">
        <v>634</v>
      </c>
      <c r="G43" s="270" t="s">
        <v>48</v>
      </c>
      <c r="H43" s="270" t="s">
        <v>476</v>
      </c>
      <c r="I43" s="270" t="s">
        <v>635</v>
      </c>
      <c r="J43" s="295" t="s">
        <v>636</v>
      </c>
      <c r="K43" s="290"/>
    </row>
    <row r="44" spans="1:11" ht="409" x14ac:dyDescent="0.2">
      <c r="A44" s="285">
        <v>42</v>
      </c>
      <c r="B44" s="317" t="s">
        <v>637</v>
      </c>
      <c r="C44" s="270" t="s">
        <v>38</v>
      </c>
      <c r="D44" s="270" t="s">
        <v>8</v>
      </c>
      <c r="E44" s="270" t="s">
        <v>633</v>
      </c>
      <c r="F44" s="273">
        <f>2500*7000*7</f>
        <v>122500000</v>
      </c>
      <c r="G44" s="270" t="s">
        <v>48</v>
      </c>
      <c r="H44" s="270" t="s">
        <v>476</v>
      </c>
      <c r="I44" s="270" t="s">
        <v>638</v>
      </c>
      <c r="J44" s="295" t="s">
        <v>639</v>
      </c>
      <c r="K44" s="290"/>
    </row>
    <row r="45" spans="1:11" ht="256" x14ac:dyDescent="0.2">
      <c r="A45" s="285">
        <v>43</v>
      </c>
      <c r="B45" s="317" t="s">
        <v>640</v>
      </c>
      <c r="C45" s="270" t="s">
        <v>39</v>
      </c>
      <c r="D45" s="270" t="s">
        <v>8</v>
      </c>
      <c r="E45" s="270" t="s">
        <v>641</v>
      </c>
      <c r="F45" s="273">
        <f>7*200*300+(40000*7)+(2000*12*7)+(5000*7)</f>
        <v>903000</v>
      </c>
      <c r="G45" s="270" t="s">
        <v>48</v>
      </c>
      <c r="H45" s="270" t="s">
        <v>476</v>
      </c>
      <c r="I45" s="270" t="s">
        <v>642</v>
      </c>
      <c r="J45" s="295" t="s">
        <v>643</v>
      </c>
      <c r="K45" s="290"/>
    </row>
    <row r="46" spans="1:11" ht="240" x14ac:dyDescent="0.2">
      <c r="A46" s="285">
        <v>44</v>
      </c>
      <c r="B46" s="317" t="s">
        <v>644</v>
      </c>
      <c r="C46" s="270" t="s">
        <v>38</v>
      </c>
      <c r="D46" s="270" t="s">
        <v>7</v>
      </c>
      <c r="E46" s="270" t="s">
        <v>645</v>
      </c>
      <c r="F46" s="273">
        <v>100000</v>
      </c>
      <c r="G46" s="270" t="s">
        <v>48</v>
      </c>
      <c r="H46" s="270" t="s">
        <v>476</v>
      </c>
      <c r="I46" s="270" t="s">
        <v>646</v>
      </c>
      <c r="J46" s="295" t="s">
        <v>639</v>
      </c>
      <c r="K46" s="290"/>
    </row>
    <row r="47" spans="1:11" ht="208" x14ac:dyDescent="0.2">
      <c r="A47" s="285">
        <v>45</v>
      </c>
      <c r="B47" s="317" t="s">
        <v>647</v>
      </c>
      <c r="C47" s="270" t="s">
        <v>39</v>
      </c>
      <c r="D47" s="270" t="s">
        <v>8</v>
      </c>
      <c r="E47" s="270" t="s">
        <v>648</v>
      </c>
      <c r="F47" s="273">
        <f>20*7*50000</f>
        <v>7000000</v>
      </c>
      <c r="G47" s="270" t="s">
        <v>48</v>
      </c>
      <c r="H47" s="270" t="s">
        <v>476</v>
      </c>
      <c r="I47" s="270" t="s">
        <v>649</v>
      </c>
      <c r="J47" s="295"/>
      <c r="K47" s="290"/>
    </row>
    <row r="48" spans="1:11" ht="144" x14ac:dyDescent="0.2">
      <c r="A48" s="285">
        <v>46</v>
      </c>
      <c r="B48" s="317" t="s">
        <v>650</v>
      </c>
      <c r="C48" s="270" t="s">
        <v>39</v>
      </c>
      <c r="D48" s="270" t="s">
        <v>8</v>
      </c>
      <c r="E48" s="270" t="s">
        <v>651</v>
      </c>
      <c r="F48" s="273">
        <f>1500000</f>
        <v>1500000</v>
      </c>
      <c r="G48" s="270" t="s">
        <v>652</v>
      </c>
      <c r="H48" s="270" t="s">
        <v>476</v>
      </c>
      <c r="I48" s="270" t="s">
        <v>653</v>
      </c>
      <c r="J48" s="295" t="s">
        <v>654</v>
      </c>
      <c r="K48" s="290"/>
    </row>
    <row r="49" spans="1:11" ht="144" x14ac:dyDescent="0.2">
      <c r="A49" s="285">
        <v>47</v>
      </c>
      <c r="B49" s="317" t="s">
        <v>655</v>
      </c>
      <c r="C49" s="270" t="s">
        <v>39</v>
      </c>
      <c r="D49" s="270" t="s">
        <v>8</v>
      </c>
      <c r="E49" s="270" t="s">
        <v>656</v>
      </c>
      <c r="F49" s="273">
        <v>4000000</v>
      </c>
      <c r="G49" s="270" t="s">
        <v>657</v>
      </c>
      <c r="H49" s="270" t="s">
        <v>476</v>
      </c>
      <c r="I49" s="270" t="s">
        <v>658</v>
      </c>
      <c r="J49" s="295" t="s">
        <v>659</v>
      </c>
      <c r="K49" s="290"/>
    </row>
    <row r="50" spans="1:11" ht="252" x14ac:dyDescent="0.2">
      <c r="A50" s="285">
        <v>48</v>
      </c>
      <c r="B50" s="315" t="s">
        <v>2268</v>
      </c>
      <c r="C50" s="272" t="s">
        <v>38</v>
      </c>
      <c r="D50" s="272" t="s">
        <v>8</v>
      </c>
      <c r="E50" s="152" t="s">
        <v>725</v>
      </c>
      <c r="F50" s="277">
        <f>250*1000</f>
        <v>250000</v>
      </c>
      <c r="G50" s="272" t="s">
        <v>10</v>
      </c>
      <c r="H50" s="157" t="s">
        <v>661</v>
      </c>
      <c r="I50" s="152" t="s">
        <v>726</v>
      </c>
      <c r="J50" s="375" t="s">
        <v>727</v>
      </c>
      <c r="K50" s="290"/>
    </row>
    <row r="51" spans="1:11" ht="280" x14ac:dyDescent="0.2">
      <c r="A51" s="285">
        <v>49</v>
      </c>
      <c r="B51" s="315" t="s">
        <v>2269</v>
      </c>
      <c r="C51" s="272" t="s">
        <v>38</v>
      </c>
      <c r="D51" s="272" t="s">
        <v>8</v>
      </c>
      <c r="E51" s="152" t="s">
        <v>728</v>
      </c>
      <c r="F51" s="352">
        <f>2*20*1000</f>
        <v>40000</v>
      </c>
      <c r="G51" s="276" t="s">
        <v>10</v>
      </c>
      <c r="H51" s="157" t="s">
        <v>661</v>
      </c>
      <c r="I51" s="296" t="s">
        <v>729</v>
      </c>
      <c r="J51" s="375" t="s">
        <v>730</v>
      </c>
      <c r="K51" s="290"/>
    </row>
    <row r="52" spans="1:11" x14ac:dyDescent="0.2">
      <c r="A52" s="285">
        <v>50</v>
      </c>
      <c r="B52" s="318" t="s">
        <v>737</v>
      </c>
      <c r="C52" s="272" t="s">
        <v>39</v>
      </c>
      <c r="D52" s="272" t="s">
        <v>8</v>
      </c>
      <c r="E52" s="272" t="s">
        <v>738</v>
      </c>
      <c r="F52" s="275" t="s">
        <v>739</v>
      </c>
      <c r="G52" s="272" t="s">
        <v>48</v>
      </c>
      <c r="H52" s="291" t="s">
        <v>740</v>
      </c>
      <c r="I52" s="282" t="s">
        <v>741</v>
      </c>
      <c r="J52" s="297" t="s">
        <v>742</v>
      </c>
      <c r="K52" s="290"/>
    </row>
    <row r="53" spans="1:11" ht="140" x14ac:dyDescent="0.2">
      <c r="A53" s="285">
        <v>51</v>
      </c>
      <c r="B53" s="315" t="s">
        <v>2270</v>
      </c>
      <c r="C53" s="152" t="s">
        <v>39</v>
      </c>
      <c r="D53" s="152" t="s">
        <v>7</v>
      </c>
      <c r="E53" s="152" t="s">
        <v>838</v>
      </c>
      <c r="F53" s="274" t="s">
        <v>839</v>
      </c>
      <c r="G53" s="152" t="s">
        <v>12</v>
      </c>
      <c r="H53" s="157" t="s">
        <v>840</v>
      </c>
      <c r="I53" s="152" t="s">
        <v>841</v>
      </c>
      <c r="J53" s="421" t="s">
        <v>842</v>
      </c>
      <c r="K53" s="290"/>
    </row>
    <row r="54" spans="1:11" ht="182" x14ac:dyDescent="0.2">
      <c r="A54" s="285">
        <v>52</v>
      </c>
      <c r="B54" s="315" t="s">
        <v>2271</v>
      </c>
      <c r="C54" s="152" t="s">
        <v>39</v>
      </c>
      <c r="D54" s="152" t="s">
        <v>7</v>
      </c>
      <c r="E54" s="152" t="s">
        <v>843</v>
      </c>
      <c r="F54" s="274" t="s">
        <v>844</v>
      </c>
      <c r="G54" s="152" t="s">
        <v>12</v>
      </c>
      <c r="H54" s="157" t="s">
        <v>840</v>
      </c>
      <c r="I54" s="155" t="s">
        <v>845</v>
      </c>
      <c r="J54" s="421"/>
      <c r="K54" s="290"/>
    </row>
    <row r="55" spans="1:11" ht="70" x14ac:dyDescent="0.2">
      <c r="A55" s="285">
        <v>53</v>
      </c>
      <c r="B55" s="315" t="s">
        <v>2272</v>
      </c>
      <c r="C55" s="152" t="s">
        <v>39</v>
      </c>
      <c r="D55" s="152" t="s">
        <v>8</v>
      </c>
      <c r="E55" s="152" t="s">
        <v>846</v>
      </c>
      <c r="F55" s="274" t="s">
        <v>847</v>
      </c>
      <c r="G55" s="152" t="s">
        <v>12</v>
      </c>
      <c r="H55" s="157" t="s">
        <v>840</v>
      </c>
      <c r="I55" s="155" t="s">
        <v>848</v>
      </c>
      <c r="J55" s="421"/>
      <c r="K55" s="290"/>
    </row>
    <row r="56" spans="1:11" ht="140" x14ac:dyDescent="0.2">
      <c r="A56" s="285">
        <v>54</v>
      </c>
      <c r="B56" s="315" t="s">
        <v>2273</v>
      </c>
      <c r="C56" s="152" t="s">
        <v>39</v>
      </c>
      <c r="D56" s="152" t="s">
        <v>7</v>
      </c>
      <c r="E56" s="152" t="s">
        <v>849</v>
      </c>
      <c r="F56" s="274" t="s">
        <v>850</v>
      </c>
      <c r="G56" s="152" t="s">
        <v>12</v>
      </c>
      <c r="H56" s="157" t="s">
        <v>840</v>
      </c>
      <c r="I56" s="152" t="s">
        <v>841</v>
      </c>
      <c r="J56" s="421"/>
      <c r="K56" s="290"/>
    </row>
    <row r="57" spans="1:11" ht="112" x14ac:dyDescent="0.2">
      <c r="A57" s="285">
        <v>55</v>
      </c>
      <c r="B57" s="315" t="s">
        <v>2274</v>
      </c>
      <c r="C57" s="152" t="s">
        <v>39</v>
      </c>
      <c r="D57" s="152" t="s">
        <v>7</v>
      </c>
      <c r="E57" s="152" t="s">
        <v>851</v>
      </c>
      <c r="F57" s="274" t="s">
        <v>852</v>
      </c>
      <c r="G57" s="152" t="s">
        <v>12</v>
      </c>
      <c r="H57" s="157" t="s">
        <v>840</v>
      </c>
      <c r="I57" s="155" t="s">
        <v>853</v>
      </c>
      <c r="J57" s="421"/>
      <c r="K57" s="290"/>
    </row>
    <row r="58" spans="1:11" ht="182" x14ac:dyDescent="0.2">
      <c r="A58" s="285">
        <v>56</v>
      </c>
      <c r="B58" s="319" t="s">
        <v>2275</v>
      </c>
      <c r="C58" s="152" t="s">
        <v>38</v>
      </c>
      <c r="D58" s="272" t="s">
        <v>8</v>
      </c>
      <c r="E58" s="157" t="s">
        <v>2276</v>
      </c>
      <c r="F58" s="353">
        <f>1850*200*7</f>
        <v>2590000</v>
      </c>
      <c r="G58" s="272" t="s">
        <v>16</v>
      </c>
      <c r="H58" s="157" t="s">
        <v>962</v>
      </c>
      <c r="I58" s="157" t="s">
        <v>974</v>
      </c>
      <c r="J58" s="278" t="s">
        <v>975</v>
      </c>
      <c r="K58" s="290"/>
    </row>
    <row r="59" spans="1:11" ht="409" x14ac:dyDescent="0.2">
      <c r="A59" s="285">
        <v>57</v>
      </c>
      <c r="B59" s="315" t="s">
        <v>1065</v>
      </c>
      <c r="C59" s="272" t="s">
        <v>39</v>
      </c>
      <c r="D59" s="152" t="s">
        <v>8</v>
      </c>
      <c r="E59" s="152" t="s">
        <v>1066</v>
      </c>
      <c r="F59" s="354" t="s">
        <v>1067</v>
      </c>
      <c r="G59" s="152" t="s">
        <v>13</v>
      </c>
      <c r="H59" s="54" t="s">
        <v>1045</v>
      </c>
      <c r="I59" s="155" t="s">
        <v>2277</v>
      </c>
      <c r="J59" s="158" t="s">
        <v>2278</v>
      </c>
      <c r="K59" s="290"/>
    </row>
    <row r="60" spans="1:11" ht="409" x14ac:dyDescent="0.2">
      <c r="A60" s="285">
        <v>58</v>
      </c>
      <c r="B60" s="315" t="s">
        <v>1068</v>
      </c>
      <c r="C60" s="152" t="s">
        <v>39</v>
      </c>
      <c r="D60" s="152" t="s">
        <v>8</v>
      </c>
      <c r="E60" s="152" t="s">
        <v>1069</v>
      </c>
      <c r="F60" s="279">
        <v>180000</v>
      </c>
      <c r="G60" s="152" t="s">
        <v>13</v>
      </c>
      <c r="H60" s="54" t="s">
        <v>1045</v>
      </c>
      <c r="I60" s="155" t="s">
        <v>1070</v>
      </c>
      <c r="J60" s="158" t="s">
        <v>2279</v>
      </c>
      <c r="K60" s="290"/>
    </row>
    <row r="61" spans="1:11" ht="409" x14ac:dyDescent="0.2">
      <c r="A61" s="285">
        <v>59</v>
      </c>
      <c r="B61" s="320" t="s">
        <v>2280</v>
      </c>
      <c r="C61" s="152" t="s">
        <v>38</v>
      </c>
      <c r="D61" s="272" t="s">
        <v>7</v>
      </c>
      <c r="E61" s="152" t="s">
        <v>1071</v>
      </c>
      <c r="F61" s="280">
        <v>220000</v>
      </c>
      <c r="G61" s="272" t="s">
        <v>48</v>
      </c>
      <c r="H61" s="54" t="s">
        <v>1045</v>
      </c>
      <c r="I61" s="155" t="s">
        <v>1072</v>
      </c>
      <c r="J61" s="375" t="s">
        <v>2281</v>
      </c>
      <c r="K61" s="290"/>
    </row>
    <row r="62" spans="1:11" ht="160" x14ac:dyDescent="0.2">
      <c r="A62" s="285">
        <v>60</v>
      </c>
      <c r="B62" s="315" t="s">
        <v>1117</v>
      </c>
      <c r="C62" s="272" t="s">
        <v>39</v>
      </c>
      <c r="D62" s="272" t="s">
        <v>8</v>
      </c>
      <c r="E62" s="152" t="s">
        <v>1118</v>
      </c>
      <c r="F62" s="275">
        <v>30000</v>
      </c>
      <c r="G62" s="152" t="s">
        <v>12</v>
      </c>
      <c r="H62" s="291" t="s">
        <v>1106</v>
      </c>
      <c r="I62" s="155" t="s">
        <v>1119</v>
      </c>
      <c r="J62" s="158" t="s">
        <v>1120</v>
      </c>
      <c r="K62" s="290"/>
    </row>
    <row r="63" spans="1:11" ht="160" x14ac:dyDescent="0.2">
      <c r="A63" s="285">
        <v>61</v>
      </c>
      <c r="B63" s="315" t="s">
        <v>1117</v>
      </c>
      <c r="C63" s="272" t="s">
        <v>39</v>
      </c>
      <c r="D63" s="272" t="s">
        <v>8</v>
      </c>
      <c r="E63" s="152" t="s">
        <v>1118</v>
      </c>
      <c r="F63" s="275">
        <v>40000</v>
      </c>
      <c r="G63" s="272" t="s">
        <v>14</v>
      </c>
      <c r="H63" s="291" t="s">
        <v>1106</v>
      </c>
      <c r="I63" s="155" t="s">
        <v>1119</v>
      </c>
      <c r="J63" s="158" t="s">
        <v>1120</v>
      </c>
      <c r="K63" s="290"/>
    </row>
    <row r="64" spans="1:11" ht="160" x14ac:dyDescent="0.2">
      <c r="A64" s="285">
        <v>62</v>
      </c>
      <c r="B64" s="315" t="s">
        <v>1117</v>
      </c>
      <c r="C64" s="272" t="s">
        <v>39</v>
      </c>
      <c r="D64" s="272" t="s">
        <v>8</v>
      </c>
      <c r="E64" s="152" t="s">
        <v>1121</v>
      </c>
      <c r="F64" s="275">
        <v>40000</v>
      </c>
      <c r="G64" s="272" t="s">
        <v>15</v>
      </c>
      <c r="H64" s="291" t="s">
        <v>1106</v>
      </c>
      <c r="I64" s="155" t="s">
        <v>1119</v>
      </c>
      <c r="J64" s="158" t="s">
        <v>1120</v>
      </c>
      <c r="K64" s="290"/>
    </row>
    <row r="65" spans="1:11" ht="160" x14ac:dyDescent="0.2">
      <c r="A65" s="285">
        <v>63</v>
      </c>
      <c r="B65" s="315" t="s">
        <v>1117</v>
      </c>
      <c r="C65" s="272" t="s">
        <v>39</v>
      </c>
      <c r="D65" s="272" t="s">
        <v>8</v>
      </c>
      <c r="E65" s="152" t="s">
        <v>1122</v>
      </c>
      <c r="F65" s="275">
        <v>40000</v>
      </c>
      <c r="G65" s="272" t="s">
        <v>16</v>
      </c>
      <c r="H65" s="291" t="s">
        <v>1106</v>
      </c>
      <c r="I65" s="155" t="s">
        <v>1119</v>
      </c>
      <c r="J65" s="158" t="s">
        <v>1120</v>
      </c>
      <c r="K65" s="290"/>
    </row>
    <row r="66" spans="1:11" ht="224" x14ac:dyDescent="0.2">
      <c r="A66" s="285">
        <v>64</v>
      </c>
      <c r="B66" s="315" t="s">
        <v>1123</v>
      </c>
      <c r="C66" s="272" t="s">
        <v>39</v>
      </c>
      <c r="D66" s="272" t="s">
        <v>8</v>
      </c>
      <c r="E66" s="152" t="s">
        <v>1124</v>
      </c>
      <c r="F66" s="275">
        <v>150000</v>
      </c>
      <c r="G66" s="272" t="s">
        <v>16</v>
      </c>
      <c r="H66" s="291" t="s">
        <v>1106</v>
      </c>
      <c r="I66" s="155" t="s">
        <v>1125</v>
      </c>
      <c r="J66" s="158" t="s">
        <v>1126</v>
      </c>
      <c r="K66" s="290"/>
    </row>
    <row r="67" spans="1:11" ht="224" x14ac:dyDescent="0.2">
      <c r="A67" s="285">
        <v>65</v>
      </c>
      <c r="B67" s="315" t="s">
        <v>1123</v>
      </c>
      <c r="C67" s="272" t="s">
        <v>39</v>
      </c>
      <c r="D67" s="272" t="s">
        <v>8</v>
      </c>
      <c r="E67" s="152" t="s">
        <v>1124</v>
      </c>
      <c r="F67" s="275">
        <v>200000</v>
      </c>
      <c r="G67" s="272" t="s">
        <v>19</v>
      </c>
      <c r="H67" s="291" t="s">
        <v>1106</v>
      </c>
      <c r="I67" s="155" t="s">
        <v>1125</v>
      </c>
      <c r="J67" s="158" t="s">
        <v>1126</v>
      </c>
      <c r="K67" s="290"/>
    </row>
    <row r="68" spans="1:11" ht="409" x14ac:dyDescent="0.2">
      <c r="A68" s="285">
        <v>66</v>
      </c>
      <c r="B68" s="315" t="s">
        <v>1145</v>
      </c>
      <c r="C68" s="152" t="s">
        <v>38</v>
      </c>
      <c r="D68" s="152" t="s">
        <v>8</v>
      </c>
      <c r="E68" s="152" t="s">
        <v>1146</v>
      </c>
      <c r="F68" s="274">
        <v>251400</v>
      </c>
      <c r="G68" s="152" t="s">
        <v>12</v>
      </c>
      <c r="H68" s="157" t="s">
        <v>2332</v>
      </c>
      <c r="I68" s="155" t="s">
        <v>1148</v>
      </c>
      <c r="J68" s="158" t="s">
        <v>1149</v>
      </c>
      <c r="K68" s="290"/>
    </row>
    <row r="69" spans="1:11" ht="409" x14ac:dyDescent="0.2">
      <c r="A69" s="285">
        <v>67</v>
      </c>
      <c r="B69" s="315" t="s">
        <v>1150</v>
      </c>
      <c r="C69" s="152" t="s">
        <v>38</v>
      </c>
      <c r="D69" s="152" t="s">
        <v>8</v>
      </c>
      <c r="E69" s="152" t="s">
        <v>1151</v>
      </c>
      <c r="F69" s="275">
        <v>183900</v>
      </c>
      <c r="G69" s="272" t="s">
        <v>13</v>
      </c>
      <c r="H69" s="157" t="s">
        <v>1147</v>
      </c>
      <c r="I69" s="155" t="s">
        <v>1152</v>
      </c>
      <c r="J69" s="158" t="s">
        <v>1149</v>
      </c>
      <c r="K69" s="290"/>
    </row>
    <row r="70" spans="1:11" ht="409" x14ac:dyDescent="0.2">
      <c r="A70" s="285">
        <v>68</v>
      </c>
      <c r="B70" s="315" t="s">
        <v>1153</v>
      </c>
      <c r="C70" s="152" t="s">
        <v>38</v>
      </c>
      <c r="D70" s="152" t="s">
        <v>8</v>
      </c>
      <c r="E70" s="152" t="s">
        <v>1154</v>
      </c>
      <c r="F70" s="275">
        <v>217600</v>
      </c>
      <c r="G70" s="272" t="s">
        <v>14</v>
      </c>
      <c r="H70" s="157" t="s">
        <v>1147</v>
      </c>
      <c r="I70" s="155" t="s">
        <v>1155</v>
      </c>
      <c r="J70" s="158" t="s">
        <v>1149</v>
      </c>
      <c r="K70" s="290"/>
    </row>
    <row r="71" spans="1:11" ht="409" x14ac:dyDescent="0.2">
      <c r="A71" s="285">
        <v>69</v>
      </c>
      <c r="B71" s="315" t="s">
        <v>1156</v>
      </c>
      <c r="C71" s="272" t="s">
        <v>38</v>
      </c>
      <c r="D71" s="272" t="s">
        <v>8</v>
      </c>
      <c r="E71" s="152" t="s">
        <v>1157</v>
      </c>
      <c r="F71" s="275">
        <v>251400</v>
      </c>
      <c r="G71" s="272" t="s">
        <v>18</v>
      </c>
      <c r="H71" s="157" t="s">
        <v>1147</v>
      </c>
      <c r="I71" s="155" t="s">
        <v>1158</v>
      </c>
      <c r="J71" s="158" t="s">
        <v>1149</v>
      </c>
      <c r="K71" s="290"/>
    </row>
    <row r="72" spans="1:11" ht="409" x14ac:dyDescent="0.2">
      <c r="A72" s="285">
        <v>70</v>
      </c>
      <c r="B72" s="315" t="s">
        <v>1159</v>
      </c>
      <c r="C72" s="272" t="s">
        <v>38</v>
      </c>
      <c r="D72" s="272" t="s">
        <v>8</v>
      </c>
      <c r="E72" s="152" t="s">
        <v>1160</v>
      </c>
      <c r="F72" s="275">
        <v>420100</v>
      </c>
      <c r="G72" s="272" t="s">
        <v>15</v>
      </c>
      <c r="H72" s="157" t="s">
        <v>1147</v>
      </c>
      <c r="I72" s="155" t="s">
        <v>1161</v>
      </c>
      <c r="J72" s="158" t="s">
        <v>1149</v>
      </c>
      <c r="K72" s="290"/>
    </row>
    <row r="73" spans="1:11" ht="409" x14ac:dyDescent="0.2">
      <c r="A73" s="285">
        <v>71</v>
      </c>
      <c r="B73" s="315" t="s">
        <v>1162</v>
      </c>
      <c r="C73" s="272" t="s">
        <v>38</v>
      </c>
      <c r="D73" s="272" t="s">
        <v>8</v>
      </c>
      <c r="E73" s="152" t="s">
        <v>1163</v>
      </c>
      <c r="F73" s="275">
        <v>183900</v>
      </c>
      <c r="G73" s="272" t="s">
        <v>19</v>
      </c>
      <c r="H73" s="157" t="s">
        <v>1147</v>
      </c>
      <c r="I73" s="155" t="s">
        <v>1164</v>
      </c>
      <c r="J73" s="158" t="s">
        <v>1149</v>
      </c>
      <c r="K73" s="290"/>
    </row>
    <row r="74" spans="1:11" ht="409" x14ac:dyDescent="0.2">
      <c r="A74" s="285">
        <v>72</v>
      </c>
      <c r="B74" s="315" t="s">
        <v>1165</v>
      </c>
      <c r="C74" s="272" t="s">
        <v>38</v>
      </c>
      <c r="D74" s="272" t="s">
        <v>8</v>
      </c>
      <c r="E74" s="152" t="s">
        <v>1166</v>
      </c>
      <c r="F74" s="275">
        <v>420100</v>
      </c>
      <c r="G74" s="272" t="s">
        <v>16</v>
      </c>
      <c r="H74" s="157" t="s">
        <v>1147</v>
      </c>
      <c r="I74" s="155" t="s">
        <v>1167</v>
      </c>
      <c r="J74" s="158" t="s">
        <v>1149</v>
      </c>
      <c r="K74" s="290"/>
    </row>
    <row r="75" spans="1:11" ht="409" x14ac:dyDescent="0.2">
      <c r="A75" s="285">
        <v>73</v>
      </c>
      <c r="B75" s="315" t="s">
        <v>1168</v>
      </c>
      <c r="C75" s="272" t="s">
        <v>38</v>
      </c>
      <c r="D75" s="272" t="s">
        <v>7</v>
      </c>
      <c r="E75" s="152" t="s">
        <v>1169</v>
      </c>
      <c r="F75" s="275">
        <v>242400</v>
      </c>
      <c r="G75" s="272" t="s">
        <v>12</v>
      </c>
      <c r="H75" s="157" t="s">
        <v>1147</v>
      </c>
      <c r="I75" s="155" t="s">
        <v>1170</v>
      </c>
      <c r="J75" s="158" t="s">
        <v>1171</v>
      </c>
      <c r="K75" s="290"/>
    </row>
    <row r="76" spans="1:11" ht="409" x14ac:dyDescent="0.2">
      <c r="A76" s="285">
        <v>74</v>
      </c>
      <c r="B76" s="315" t="s">
        <v>1172</v>
      </c>
      <c r="C76" s="272" t="s">
        <v>38</v>
      </c>
      <c r="D76" s="272" t="s">
        <v>7</v>
      </c>
      <c r="E76" s="152" t="s">
        <v>1173</v>
      </c>
      <c r="F76" s="275">
        <v>242400</v>
      </c>
      <c r="G76" s="272" t="s">
        <v>13</v>
      </c>
      <c r="H76" s="157" t="s">
        <v>1147</v>
      </c>
      <c r="I76" s="155" t="s">
        <v>1174</v>
      </c>
      <c r="J76" s="158" t="s">
        <v>1171</v>
      </c>
      <c r="K76" s="290"/>
    </row>
    <row r="77" spans="1:11" ht="409" x14ac:dyDescent="0.2">
      <c r="A77" s="285">
        <v>75</v>
      </c>
      <c r="B77" s="315" t="s">
        <v>1175</v>
      </c>
      <c r="C77" s="272" t="s">
        <v>38</v>
      </c>
      <c r="D77" s="272" t="s">
        <v>7</v>
      </c>
      <c r="E77" s="152" t="s">
        <v>1176</v>
      </c>
      <c r="F77" s="275">
        <v>121200</v>
      </c>
      <c r="G77" s="272" t="s">
        <v>14</v>
      </c>
      <c r="H77" s="157" t="s">
        <v>1147</v>
      </c>
      <c r="I77" s="155" t="s">
        <v>1177</v>
      </c>
      <c r="J77" s="158" t="s">
        <v>1171</v>
      </c>
      <c r="K77" s="290"/>
    </row>
    <row r="78" spans="1:11" ht="409" x14ac:dyDescent="0.2">
      <c r="A78" s="285">
        <v>76</v>
      </c>
      <c r="B78" s="315" t="s">
        <v>1178</v>
      </c>
      <c r="C78" s="272" t="s">
        <v>38</v>
      </c>
      <c r="D78" s="272" t="s">
        <v>7</v>
      </c>
      <c r="E78" s="152" t="s">
        <v>1179</v>
      </c>
      <c r="F78" s="275">
        <v>363600</v>
      </c>
      <c r="G78" s="272" t="s">
        <v>15</v>
      </c>
      <c r="H78" s="157" t="s">
        <v>1147</v>
      </c>
      <c r="I78" s="155" t="s">
        <v>1180</v>
      </c>
      <c r="J78" s="158" t="s">
        <v>1171</v>
      </c>
      <c r="K78" s="290"/>
    </row>
    <row r="79" spans="1:11" ht="409" x14ac:dyDescent="0.2">
      <c r="A79" s="285">
        <v>77</v>
      </c>
      <c r="B79" s="315" t="s">
        <v>1181</v>
      </c>
      <c r="C79" s="272" t="s">
        <v>38</v>
      </c>
      <c r="D79" s="272" t="s">
        <v>7</v>
      </c>
      <c r="E79" s="152" t="s">
        <v>1182</v>
      </c>
      <c r="F79" s="275">
        <v>242400</v>
      </c>
      <c r="G79" s="272" t="s">
        <v>16</v>
      </c>
      <c r="H79" s="157" t="s">
        <v>1147</v>
      </c>
      <c r="I79" s="155" t="s">
        <v>1183</v>
      </c>
      <c r="J79" s="158" t="s">
        <v>1171</v>
      </c>
      <c r="K79" s="290"/>
    </row>
    <row r="80" spans="1:11" ht="409" x14ac:dyDescent="0.2">
      <c r="A80" s="285">
        <v>78</v>
      </c>
      <c r="B80" s="315" t="s">
        <v>1184</v>
      </c>
      <c r="C80" s="272" t="s">
        <v>38</v>
      </c>
      <c r="D80" s="272" t="s">
        <v>7</v>
      </c>
      <c r="E80" s="152" t="s">
        <v>1185</v>
      </c>
      <c r="F80" s="275">
        <v>242400</v>
      </c>
      <c r="G80" s="272" t="s">
        <v>19</v>
      </c>
      <c r="H80" s="157" t="s">
        <v>1147</v>
      </c>
      <c r="I80" s="155" t="s">
        <v>1186</v>
      </c>
      <c r="J80" s="158" t="s">
        <v>1171</v>
      </c>
      <c r="K80" s="290"/>
    </row>
    <row r="81" spans="1:11" ht="409" x14ac:dyDescent="0.2">
      <c r="A81" s="285">
        <v>79</v>
      </c>
      <c r="B81" s="315" t="s">
        <v>1187</v>
      </c>
      <c r="C81" s="272" t="s">
        <v>38</v>
      </c>
      <c r="D81" s="272" t="s">
        <v>8</v>
      </c>
      <c r="E81" s="152" t="s">
        <v>1188</v>
      </c>
      <c r="F81" s="275">
        <v>3330000</v>
      </c>
      <c r="G81" s="152" t="s">
        <v>12</v>
      </c>
      <c r="H81" s="157" t="s">
        <v>1189</v>
      </c>
      <c r="I81" s="155" t="s">
        <v>1190</v>
      </c>
      <c r="J81" s="158" t="s">
        <v>2282</v>
      </c>
      <c r="K81" s="290"/>
    </row>
    <row r="82" spans="1:11" ht="409" x14ac:dyDescent="0.2">
      <c r="A82" s="285">
        <v>80</v>
      </c>
      <c r="B82" s="315" t="s">
        <v>1191</v>
      </c>
      <c r="C82" s="152" t="s">
        <v>38</v>
      </c>
      <c r="D82" s="272" t="s">
        <v>8</v>
      </c>
      <c r="E82" s="152" t="s">
        <v>1192</v>
      </c>
      <c r="F82" s="275">
        <v>2240000</v>
      </c>
      <c r="G82" s="272" t="s">
        <v>13</v>
      </c>
      <c r="H82" s="157" t="s">
        <v>1189</v>
      </c>
      <c r="I82" s="155" t="s">
        <v>1193</v>
      </c>
      <c r="J82" s="158" t="s">
        <v>2282</v>
      </c>
      <c r="K82" s="290"/>
    </row>
    <row r="83" spans="1:11" ht="409" x14ac:dyDescent="0.2">
      <c r="A83" s="285">
        <v>81</v>
      </c>
      <c r="B83" s="315" t="s">
        <v>1194</v>
      </c>
      <c r="C83" s="152" t="s">
        <v>38</v>
      </c>
      <c r="D83" s="272" t="s">
        <v>8</v>
      </c>
      <c r="E83" s="152" t="s">
        <v>1195</v>
      </c>
      <c r="F83" s="275">
        <v>2076500</v>
      </c>
      <c r="G83" s="272" t="s">
        <v>14</v>
      </c>
      <c r="H83" s="157" t="s">
        <v>1189</v>
      </c>
      <c r="I83" s="155" t="s">
        <v>1196</v>
      </c>
      <c r="J83" s="158" t="s">
        <v>2282</v>
      </c>
      <c r="K83" s="290"/>
    </row>
    <row r="84" spans="1:11" ht="409" x14ac:dyDescent="0.2">
      <c r="A84" s="285">
        <v>82</v>
      </c>
      <c r="B84" s="315" t="s">
        <v>1197</v>
      </c>
      <c r="C84" s="152" t="s">
        <v>38</v>
      </c>
      <c r="D84" s="272" t="s">
        <v>8</v>
      </c>
      <c r="E84" s="152" t="s">
        <v>1188</v>
      </c>
      <c r="F84" s="275">
        <v>3300000</v>
      </c>
      <c r="G84" s="272" t="s">
        <v>18</v>
      </c>
      <c r="H84" s="157" t="s">
        <v>1189</v>
      </c>
      <c r="I84" s="155" t="s">
        <v>1198</v>
      </c>
      <c r="J84" s="158" t="s">
        <v>2282</v>
      </c>
      <c r="K84" s="290"/>
    </row>
    <row r="85" spans="1:11" ht="409" x14ac:dyDescent="0.2">
      <c r="A85" s="285">
        <v>83</v>
      </c>
      <c r="B85" s="315" t="s">
        <v>1199</v>
      </c>
      <c r="C85" s="152" t="s">
        <v>38</v>
      </c>
      <c r="D85" s="272" t="s">
        <v>8</v>
      </c>
      <c r="E85" s="152" t="s">
        <v>1200</v>
      </c>
      <c r="F85" s="275">
        <v>4256500</v>
      </c>
      <c r="G85" s="272" t="s">
        <v>15</v>
      </c>
      <c r="H85" s="157" t="s">
        <v>1189</v>
      </c>
      <c r="I85" s="155" t="s">
        <v>1201</v>
      </c>
      <c r="J85" s="158" t="s">
        <v>2282</v>
      </c>
      <c r="K85" s="290"/>
    </row>
    <row r="86" spans="1:11" ht="409" x14ac:dyDescent="0.2">
      <c r="A86" s="285">
        <v>84</v>
      </c>
      <c r="B86" s="315" t="s">
        <v>1202</v>
      </c>
      <c r="C86" s="152" t="s">
        <v>38</v>
      </c>
      <c r="D86" s="272" t="s">
        <v>8</v>
      </c>
      <c r="E86" s="152" t="s">
        <v>1192</v>
      </c>
      <c r="F86" s="275">
        <v>2240000</v>
      </c>
      <c r="G86" s="272" t="s">
        <v>19</v>
      </c>
      <c r="H86" s="157" t="s">
        <v>1189</v>
      </c>
      <c r="I86" s="155" t="s">
        <v>1203</v>
      </c>
      <c r="J86" s="158" t="s">
        <v>2282</v>
      </c>
      <c r="K86" s="290"/>
    </row>
    <row r="87" spans="1:11" ht="409" x14ac:dyDescent="0.2">
      <c r="A87" s="285">
        <v>85</v>
      </c>
      <c r="B87" s="315" t="s">
        <v>1204</v>
      </c>
      <c r="C87" s="152" t="s">
        <v>38</v>
      </c>
      <c r="D87" s="272" t="s">
        <v>8</v>
      </c>
      <c r="E87" s="152" t="s">
        <v>1205</v>
      </c>
      <c r="F87" s="275">
        <v>4638000</v>
      </c>
      <c r="G87" s="272" t="s">
        <v>16</v>
      </c>
      <c r="H87" s="157" t="s">
        <v>1189</v>
      </c>
      <c r="I87" s="155" t="s">
        <v>1206</v>
      </c>
      <c r="J87" s="158" t="s">
        <v>2282</v>
      </c>
      <c r="K87" s="290"/>
    </row>
    <row r="88" spans="1:11" ht="409" x14ac:dyDescent="0.2">
      <c r="A88" s="285">
        <v>86</v>
      </c>
      <c r="B88" s="315" t="s">
        <v>1207</v>
      </c>
      <c r="C88" s="152" t="s">
        <v>39</v>
      </c>
      <c r="D88" s="272" t="s">
        <v>7</v>
      </c>
      <c r="E88" s="152" t="s">
        <v>1208</v>
      </c>
      <c r="F88" s="275">
        <v>90000</v>
      </c>
      <c r="G88" s="272" t="s">
        <v>48</v>
      </c>
      <c r="H88" s="157" t="s">
        <v>1147</v>
      </c>
      <c r="I88" s="155" t="s">
        <v>1209</v>
      </c>
      <c r="J88" s="158" t="s">
        <v>1210</v>
      </c>
      <c r="K88" s="290"/>
    </row>
    <row r="89" spans="1:11" ht="368" x14ac:dyDescent="0.2">
      <c r="A89" s="285">
        <v>87</v>
      </c>
      <c r="B89" s="315" t="s">
        <v>1211</v>
      </c>
      <c r="C89" s="272" t="s">
        <v>39</v>
      </c>
      <c r="D89" s="272" t="s">
        <v>8</v>
      </c>
      <c r="E89" s="152" t="s">
        <v>1212</v>
      </c>
      <c r="F89" s="275">
        <v>115000</v>
      </c>
      <c r="G89" s="152" t="s">
        <v>12</v>
      </c>
      <c r="H89" s="157" t="s">
        <v>1147</v>
      </c>
      <c r="I89" s="155" t="s">
        <v>1213</v>
      </c>
      <c r="J89" s="158" t="s">
        <v>1214</v>
      </c>
      <c r="K89" s="290"/>
    </row>
    <row r="90" spans="1:11" ht="368" x14ac:dyDescent="0.2">
      <c r="A90" s="285">
        <v>88</v>
      </c>
      <c r="B90" s="315" t="s">
        <v>1215</v>
      </c>
      <c r="C90" s="272" t="s">
        <v>39</v>
      </c>
      <c r="D90" s="272" t="s">
        <v>8</v>
      </c>
      <c r="E90" s="152" t="s">
        <v>1216</v>
      </c>
      <c r="F90" s="275">
        <v>155000</v>
      </c>
      <c r="G90" s="272" t="s">
        <v>13</v>
      </c>
      <c r="H90" s="157" t="s">
        <v>1147</v>
      </c>
      <c r="I90" s="155" t="s">
        <v>1217</v>
      </c>
      <c r="J90" s="158" t="s">
        <v>1214</v>
      </c>
      <c r="K90" s="290"/>
    </row>
    <row r="91" spans="1:11" ht="368" x14ac:dyDescent="0.2">
      <c r="A91" s="285">
        <v>89</v>
      </c>
      <c r="B91" s="315" t="s">
        <v>1218</v>
      </c>
      <c r="C91" s="272" t="s">
        <v>39</v>
      </c>
      <c r="D91" s="272" t="s">
        <v>8</v>
      </c>
      <c r="E91" s="152" t="s">
        <v>1216</v>
      </c>
      <c r="F91" s="275">
        <v>135000</v>
      </c>
      <c r="G91" s="272" t="s">
        <v>14</v>
      </c>
      <c r="H91" s="157" t="s">
        <v>1147</v>
      </c>
      <c r="I91" s="155" t="s">
        <v>1219</v>
      </c>
      <c r="J91" s="158" t="s">
        <v>1214</v>
      </c>
      <c r="K91" s="290"/>
    </row>
    <row r="92" spans="1:11" ht="368" x14ac:dyDescent="0.2">
      <c r="A92" s="285">
        <v>90</v>
      </c>
      <c r="B92" s="315" t="s">
        <v>1220</v>
      </c>
      <c r="C92" s="272" t="s">
        <v>39</v>
      </c>
      <c r="D92" s="272" t="s">
        <v>8</v>
      </c>
      <c r="E92" s="152" t="s">
        <v>1216</v>
      </c>
      <c r="F92" s="275">
        <v>115000</v>
      </c>
      <c r="G92" s="272" t="s">
        <v>15</v>
      </c>
      <c r="H92" s="157" t="s">
        <v>1147</v>
      </c>
      <c r="I92" s="155" t="s">
        <v>1213</v>
      </c>
      <c r="J92" s="158" t="s">
        <v>1214</v>
      </c>
      <c r="K92" s="290"/>
    </row>
    <row r="93" spans="1:11" ht="368" x14ac:dyDescent="0.2">
      <c r="A93" s="285">
        <v>91</v>
      </c>
      <c r="B93" s="315" t="s">
        <v>1221</v>
      </c>
      <c r="C93" s="272" t="s">
        <v>39</v>
      </c>
      <c r="D93" s="272" t="s">
        <v>8</v>
      </c>
      <c r="E93" s="152" t="s">
        <v>1216</v>
      </c>
      <c r="F93" s="275">
        <v>135000</v>
      </c>
      <c r="G93" s="272" t="s">
        <v>16</v>
      </c>
      <c r="H93" s="157" t="s">
        <v>1147</v>
      </c>
      <c r="I93" s="155" t="s">
        <v>1222</v>
      </c>
      <c r="J93" s="158" t="s">
        <v>1214</v>
      </c>
      <c r="K93" s="290"/>
    </row>
    <row r="94" spans="1:11" ht="368" x14ac:dyDescent="0.2">
      <c r="A94" s="285">
        <v>92</v>
      </c>
      <c r="B94" s="315" t="s">
        <v>1221</v>
      </c>
      <c r="C94" s="272" t="s">
        <v>39</v>
      </c>
      <c r="D94" s="272" t="s">
        <v>8</v>
      </c>
      <c r="E94" s="152" t="s">
        <v>1216</v>
      </c>
      <c r="F94" s="275">
        <v>135000</v>
      </c>
      <c r="G94" s="272" t="s">
        <v>19</v>
      </c>
      <c r="H94" s="157" t="s">
        <v>1147</v>
      </c>
      <c r="I94" s="155" t="s">
        <v>1222</v>
      </c>
      <c r="J94" s="158" t="s">
        <v>1214</v>
      </c>
      <c r="K94" s="290"/>
    </row>
    <row r="95" spans="1:11" ht="368" x14ac:dyDescent="0.2">
      <c r="A95" s="285">
        <v>93</v>
      </c>
      <c r="B95" s="315" t="s">
        <v>1211</v>
      </c>
      <c r="C95" s="272" t="s">
        <v>39</v>
      </c>
      <c r="D95" s="272" t="s">
        <v>8</v>
      </c>
      <c r="E95" s="152" t="s">
        <v>1216</v>
      </c>
      <c r="F95" s="275">
        <v>115000</v>
      </c>
      <c r="G95" s="272" t="s">
        <v>11</v>
      </c>
      <c r="H95" s="157" t="s">
        <v>1147</v>
      </c>
      <c r="I95" s="155" t="s">
        <v>1213</v>
      </c>
      <c r="J95" s="158" t="s">
        <v>1214</v>
      </c>
      <c r="K95" s="290"/>
    </row>
    <row r="96" spans="1:11" ht="392" x14ac:dyDescent="0.2">
      <c r="A96" s="285">
        <v>94</v>
      </c>
      <c r="B96" s="314" t="s">
        <v>1227</v>
      </c>
      <c r="C96" s="155" t="s">
        <v>39</v>
      </c>
      <c r="D96" s="155" t="s">
        <v>8</v>
      </c>
      <c r="E96" s="282" t="s">
        <v>1228</v>
      </c>
      <c r="F96" s="355">
        <v>40000</v>
      </c>
      <c r="G96" s="282" t="s">
        <v>23</v>
      </c>
      <c r="H96" s="155" t="s">
        <v>1229</v>
      </c>
      <c r="I96" s="155" t="s">
        <v>1230</v>
      </c>
      <c r="J96" s="278" t="s">
        <v>1231</v>
      </c>
      <c r="K96" s="290"/>
    </row>
    <row r="97" spans="1:11" ht="336" x14ac:dyDescent="0.2">
      <c r="A97" s="285">
        <v>95</v>
      </c>
      <c r="B97" s="315" t="s">
        <v>1232</v>
      </c>
      <c r="C97" s="272" t="s">
        <v>39</v>
      </c>
      <c r="D97" s="272" t="s">
        <v>7</v>
      </c>
      <c r="E97" s="282" t="s">
        <v>1233</v>
      </c>
      <c r="F97" s="280">
        <v>1000000</v>
      </c>
      <c r="G97" s="272" t="s">
        <v>23</v>
      </c>
      <c r="H97" s="157" t="s">
        <v>1224</v>
      </c>
      <c r="I97" s="155" t="s">
        <v>1234</v>
      </c>
      <c r="J97" s="158" t="s">
        <v>1226</v>
      </c>
      <c r="K97" s="290"/>
    </row>
    <row r="98" spans="1:11" ht="96" x14ac:dyDescent="0.2">
      <c r="A98" s="285">
        <v>96</v>
      </c>
      <c r="B98" s="315" t="s">
        <v>1322</v>
      </c>
      <c r="C98" s="152" t="s">
        <v>38</v>
      </c>
      <c r="D98" s="152" t="s">
        <v>7</v>
      </c>
      <c r="E98" s="152" t="s">
        <v>1323</v>
      </c>
      <c r="F98" s="356">
        <v>40000</v>
      </c>
      <c r="G98" s="152" t="s">
        <v>12</v>
      </c>
      <c r="H98" s="157" t="s">
        <v>1286</v>
      </c>
      <c r="I98" s="155" t="s">
        <v>1324</v>
      </c>
      <c r="J98" s="158"/>
      <c r="K98" s="290"/>
    </row>
    <row r="99" spans="1:11" ht="112" x14ac:dyDescent="0.2">
      <c r="A99" s="285">
        <v>97</v>
      </c>
      <c r="B99" s="315" t="s">
        <v>1325</v>
      </c>
      <c r="C99" s="152" t="s">
        <v>38</v>
      </c>
      <c r="D99" s="152" t="s">
        <v>7</v>
      </c>
      <c r="E99" s="152" t="s">
        <v>1326</v>
      </c>
      <c r="F99" s="356">
        <v>70000</v>
      </c>
      <c r="G99" s="152" t="s">
        <v>12</v>
      </c>
      <c r="H99" s="157" t="s">
        <v>1286</v>
      </c>
      <c r="I99" s="155" t="s">
        <v>1327</v>
      </c>
      <c r="J99" s="158"/>
      <c r="K99" s="290"/>
    </row>
    <row r="100" spans="1:11" ht="96" x14ac:dyDescent="0.2">
      <c r="A100" s="285">
        <v>98</v>
      </c>
      <c r="B100" s="315" t="s">
        <v>1328</v>
      </c>
      <c r="C100" s="152" t="s">
        <v>38</v>
      </c>
      <c r="D100" s="152" t="s">
        <v>8</v>
      </c>
      <c r="E100" s="152" t="s">
        <v>1329</v>
      </c>
      <c r="F100" s="356">
        <v>40000</v>
      </c>
      <c r="G100" s="152" t="s">
        <v>12</v>
      </c>
      <c r="H100" s="157" t="s">
        <v>1286</v>
      </c>
      <c r="I100" s="155" t="s">
        <v>1330</v>
      </c>
      <c r="J100" s="158"/>
      <c r="K100" s="290"/>
    </row>
    <row r="101" spans="1:11" ht="64" x14ac:dyDescent="0.2">
      <c r="A101" s="285">
        <v>99</v>
      </c>
      <c r="B101" s="315" t="s">
        <v>1331</v>
      </c>
      <c r="C101" s="152" t="s">
        <v>38</v>
      </c>
      <c r="D101" s="152" t="s">
        <v>8</v>
      </c>
      <c r="E101" s="152" t="s">
        <v>1332</v>
      </c>
      <c r="F101" s="356">
        <v>70000</v>
      </c>
      <c r="G101" s="152" t="s">
        <v>12</v>
      </c>
      <c r="H101" s="157" t="s">
        <v>1286</v>
      </c>
      <c r="I101" s="155" t="s">
        <v>1333</v>
      </c>
      <c r="J101" s="158"/>
      <c r="K101" s="290"/>
    </row>
    <row r="102" spans="1:11" ht="112" x14ac:dyDescent="0.2">
      <c r="A102" s="285">
        <v>100</v>
      </c>
      <c r="B102" s="315" t="s">
        <v>1334</v>
      </c>
      <c r="C102" s="152" t="s">
        <v>38</v>
      </c>
      <c r="D102" s="152" t="s">
        <v>7</v>
      </c>
      <c r="E102" s="152" t="s">
        <v>1335</v>
      </c>
      <c r="F102" s="356">
        <v>60000</v>
      </c>
      <c r="G102" s="152" t="s">
        <v>12</v>
      </c>
      <c r="H102" s="157" t="s">
        <v>1286</v>
      </c>
      <c r="I102" s="155" t="s">
        <v>1336</v>
      </c>
      <c r="J102" s="158"/>
      <c r="K102" s="290"/>
    </row>
    <row r="103" spans="1:11" ht="80" x14ac:dyDescent="0.2">
      <c r="A103" s="285">
        <v>101</v>
      </c>
      <c r="B103" s="315" t="s">
        <v>1337</v>
      </c>
      <c r="C103" s="152"/>
      <c r="D103" s="152" t="s">
        <v>7</v>
      </c>
      <c r="E103" s="152" t="s">
        <v>1338</v>
      </c>
      <c r="F103" s="356">
        <v>1500000</v>
      </c>
      <c r="G103" s="152" t="s">
        <v>12</v>
      </c>
      <c r="H103" s="157" t="s">
        <v>1339</v>
      </c>
      <c r="I103" s="155" t="s">
        <v>1340</v>
      </c>
      <c r="J103" s="158"/>
      <c r="K103" s="290"/>
    </row>
    <row r="104" spans="1:11" ht="409" x14ac:dyDescent="0.2">
      <c r="A104" s="285">
        <v>102</v>
      </c>
      <c r="B104" s="315" t="s">
        <v>1341</v>
      </c>
      <c r="C104" s="152"/>
      <c r="D104" s="152" t="s">
        <v>7</v>
      </c>
      <c r="E104" s="152" t="s">
        <v>1342</v>
      </c>
      <c r="F104" s="274"/>
      <c r="G104" s="152" t="s">
        <v>12</v>
      </c>
      <c r="H104" s="157" t="s">
        <v>1339</v>
      </c>
      <c r="I104" s="155" t="s">
        <v>1343</v>
      </c>
      <c r="J104" s="158"/>
      <c r="K104" s="290"/>
    </row>
    <row r="105" spans="1:11" ht="409" x14ac:dyDescent="0.2">
      <c r="A105" s="285">
        <v>103</v>
      </c>
      <c r="B105" s="315" t="s">
        <v>1344</v>
      </c>
      <c r="C105" s="152"/>
      <c r="D105" s="152" t="s">
        <v>7</v>
      </c>
      <c r="E105" s="152" t="s">
        <v>1345</v>
      </c>
      <c r="F105" s="356">
        <v>50000</v>
      </c>
      <c r="G105" s="152" t="s">
        <v>12</v>
      </c>
      <c r="H105" s="157" t="s">
        <v>1346</v>
      </c>
      <c r="I105" s="155" t="s">
        <v>1347</v>
      </c>
      <c r="J105" s="158"/>
      <c r="K105" s="290"/>
    </row>
    <row r="106" spans="1:11" ht="409" x14ac:dyDescent="0.2">
      <c r="A106" s="285">
        <v>104</v>
      </c>
      <c r="B106" s="315" t="s">
        <v>1348</v>
      </c>
      <c r="C106" s="152"/>
      <c r="D106" s="152" t="s">
        <v>7</v>
      </c>
      <c r="E106" s="152" t="s">
        <v>1349</v>
      </c>
      <c r="F106" s="356">
        <v>50000</v>
      </c>
      <c r="G106" s="152" t="s">
        <v>12</v>
      </c>
      <c r="H106" s="157" t="s">
        <v>1273</v>
      </c>
      <c r="I106" s="155" t="s">
        <v>1350</v>
      </c>
      <c r="J106" s="158"/>
      <c r="K106" s="290"/>
    </row>
    <row r="107" spans="1:11" ht="196" x14ac:dyDescent="0.2">
      <c r="A107" s="285">
        <v>105</v>
      </c>
      <c r="B107" s="321" t="s">
        <v>1377</v>
      </c>
      <c r="C107" s="288" t="s">
        <v>1378</v>
      </c>
      <c r="D107" s="288" t="s">
        <v>1353</v>
      </c>
      <c r="E107" s="288" t="s">
        <v>1379</v>
      </c>
      <c r="F107" s="357">
        <v>100000</v>
      </c>
      <c r="G107" s="288" t="s">
        <v>15</v>
      </c>
      <c r="H107" s="288" t="s">
        <v>1380</v>
      </c>
      <c r="I107" s="288" t="s">
        <v>1381</v>
      </c>
      <c r="J107" s="298" t="s">
        <v>1382</v>
      </c>
      <c r="K107" s="290"/>
    </row>
    <row r="108" spans="1:11" ht="196" x14ac:dyDescent="0.2">
      <c r="A108" s="285">
        <v>106</v>
      </c>
      <c r="B108" s="321" t="s">
        <v>1377</v>
      </c>
      <c r="C108" s="288" t="s">
        <v>1378</v>
      </c>
      <c r="D108" s="288" t="s">
        <v>1353</v>
      </c>
      <c r="E108" s="288" t="s">
        <v>1383</v>
      </c>
      <c r="F108" s="357">
        <v>100000</v>
      </c>
      <c r="G108" s="288" t="s">
        <v>18</v>
      </c>
      <c r="H108" s="288" t="s">
        <v>1380</v>
      </c>
      <c r="I108" s="288" t="s">
        <v>1381</v>
      </c>
      <c r="J108" s="298" t="s">
        <v>1382</v>
      </c>
      <c r="K108" s="290"/>
    </row>
    <row r="109" spans="1:11" ht="196" x14ac:dyDescent="0.2">
      <c r="A109" s="285">
        <v>107</v>
      </c>
      <c r="B109" s="321" t="s">
        <v>1377</v>
      </c>
      <c r="C109" s="288" t="s">
        <v>1378</v>
      </c>
      <c r="D109" s="288" t="s">
        <v>1353</v>
      </c>
      <c r="E109" s="288" t="s">
        <v>1384</v>
      </c>
      <c r="F109" s="357">
        <v>100000</v>
      </c>
      <c r="G109" s="288" t="s">
        <v>1385</v>
      </c>
      <c r="H109" s="288" t="s">
        <v>1380</v>
      </c>
      <c r="I109" s="288" t="s">
        <v>1381</v>
      </c>
      <c r="J109" s="298" t="s">
        <v>1382</v>
      </c>
      <c r="K109" s="290"/>
    </row>
    <row r="110" spans="1:11" ht="409" x14ac:dyDescent="0.2">
      <c r="A110" s="285">
        <v>108</v>
      </c>
      <c r="B110" s="315" t="s">
        <v>1481</v>
      </c>
      <c r="C110" s="272" t="s">
        <v>39</v>
      </c>
      <c r="D110" s="272" t="s">
        <v>8</v>
      </c>
      <c r="E110" s="152" t="s">
        <v>1482</v>
      </c>
      <c r="F110" s="280">
        <v>50000</v>
      </c>
      <c r="G110" s="272" t="s">
        <v>12</v>
      </c>
      <c r="H110" s="291" t="s">
        <v>1387</v>
      </c>
      <c r="I110" s="155" t="s">
        <v>1483</v>
      </c>
      <c r="J110" s="158" t="s">
        <v>1484</v>
      </c>
      <c r="K110" s="290"/>
    </row>
    <row r="111" spans="1:11" ht="384" x14ac:dyDescent="0.2">
      <c r="A111" s="285">
        <v>109</v>
      </c>
      <c r="B111" s="322" t="s">
        <v>1485</v>
      </c>
      <c r="C111" s="272" t="s">
        <v>39</v>
      </c>
      <c r="D111" s="272" t="s">
        <v>8</v>
      </c>
      <c r="E111" s="152" t="s">
        <v>1486</v>
      </c>
      <c r="F111" s="280">
        <v>66000</v>
      </c>
      <c r="G111" s="272" t="s">
        <v>12</v>
      </c>
      <c r="H111" s="291" t="s">
        <v>1387</v>
      </c>
      <c r="I111" s="155" t="s">
        <v>1487</v>
      </c>
      <c r="J111" s="158" t="s">
        <v>1488</v>
      </c>
      <c r="K111" s="290"/>
    </row>
    <row r="112" spans="1:11" ht="208" x14ac:dyDescent="0.2">
      <c r="A112" s="285">
        <v>110</v>
      </c>
      <c r="B112" s="315" t="s">
        <v>1489</v>
      </c>
      <c r="C112" s="272" t="s">
        <v>39</v>
      </c>
      <c r="D112" s="272" t="s">
        <v>8</v>
      </c>
      <c r="E112" s="152" t="s">
        <v>1490</v>
      </c>
      <c r="F112" s="280">
        <v>60000</v>
      </c>
      <c r="G112" s="272" t="s">
        <v>12</v>
      </c>
      <c r="H112" s="291" t="s">
        <v>1387</v>
      </c>
      <c r="I112" s="155" t="s">
        <v>1491</v>
      </c>
      <c r="J112" s="158"/>
      <c r="K112" s="290"/>
    </row>
    <row r="113" spans="1:11" ht="409" x14ac:dyDescent="0.2">
      <c r="A113" s="285">
        <v>111</v>
      </c>
      <c r="B113" s="315" t="s">
        <v>1492</v>
      </c>
      <c r="C113" s="272" t="s">
        <v>39</v>
      </c>
      <c r="D113" s="272" t="s">
        <v>7</v>
      </c>
      <c r="E113" s="152" t="s">
        <v>1493</v>
      </c>
      <c r="F113" s="280">
        <v>200000</v>
      </c>
      <c r="G113" s="272" t="s">
        <v>12</v>
      </c>
      <c r="H113" s="291" t="s">
        <v>1387</v>
      </c>
      <c r="I113" s="155" t="s">
        <v>1494</v>
      </c>
      <c r="J113" s="158" t="s">
        <v>1495</v>
      </c>
      <c r="K113" s="290"/>
    </row>
    <row r="114" spans="1:11" ht="154" x14ac:dyDescent="0.2">
      <c r="A114" s="285">
        <v>112</v>
      </c>
      <c r="B114" s="315" t="s">
        <v>1496</v>
      </c>
      <c r="C114" s="272" t="s">
        <v>39</v>
      </c>
      <c r="D114" s="272" t="s">
        <v>8</v>
      </c>
      <c r="E114" s="299" t="s">
        <v>1497</v>
      </c>
      <c r="F114" s="358">
        <v>1200000</v>
      </c>
      <c r="G114" s="272" t="s">
        <v>12</v>
      </c>
      <c r="H114" s="291" t="s">
        <v>1387</v>
      </c>
      <c r="I114" s="95" t="s">
        <v>1498</v>
      </c>
      <c r="J114" s="292"/>
      <c r="K114" s="290"/>
    </row>
    <row r="115" spans="1:11" ht="144" x14ac:dyDescent="0.2">
      <c r="A115" s="285">
        <v>113</v>
      </c>
      <c r="B115" s="322" t="s">
        <v>1499</v>
      </c>
      <c r="C115" s="272" t="s">
        <v>39</v>
      </c>
      <c r="D115" s="272"/>
      <c r="E115" s="299" t="s">
        <v>1500</v>
      </c>
      <c r="F115" s="358">
        <v>300000</v>
      </c>
      <c r="G115" s="272" t="s">
        <v>12</v>
      </c>
      <c r="H115" s="291" t="s">
        <v>1387</v>
      </c>
      <c r="I115" s="300" t="s">
        <v>1501</v>
      </c>
      <c r="J115" s="158" t="s">
        <v>1502</v>
      </c>
      <c r="K115" s="290"/>
    </row>
    <row r="116" spans="1:11" ht="84" x14ac:dyDescent="0.2">
      <c r="A116" s="285">
        <v>114</v>
      </c>
      <c r="B116" s="318" t="s">
        <v>1503</v>
      </c>
      <c r="C116" s="272" t="s">
        <v>39</v>
      </c>
      <c r="D116" s="272" t="s">
        <v>8</v>
      </c>
      <c r="E116" s="152" t="s">
        <v>1504</v>
      </c>
      <c r="F116" s="280">
        <v>200000</v>
      </c>
      <c r="G116" s="272" t="s">
        <v>12</v>
      </c>
      <c r="H116" s="291" t="s">
        <v>1387</v>
      </c>
      <c r="I116" s="300" t="s">
        <v>1505</v>
      </c>
      <c r="J116" s="292"/>
      <c r="K116" s="290"/>
    </row>
    <row r="117" spans="1:11" ht="182" x14ac:dyDescent="0.2">
      <c r="A117" s="285">
        <v>115</v>
      </c>
      <c r="B117" s="318" t="s">
        <v>1506</v>
      </c>
      <c r="C117" s="272" t="s">
        <v>39</v>
      </c>
      <c r="D117" s="272" t="s">
        <v>8</v>
      </c>
      <c r="E117" s="299" t="s">
        <v>1507</v>
      </c>
      <c r="F117" s="358">
        <v>110000</v>
      </c>
      <c r="G117" s="272" t="s">
        <v>12</v>
      </c>
      <c r="H117" s="291" t="s">
        <v>1387</v>
      </c>
      <c r="I117" s="301" t="s">
        <v>1508</v>
      </c>
      <c r="J117" s="302" t="s">
        <v>1509</v>
      </c>
      <c r="K117" s="290"/>
    </row>
    <row r="118" spans="1:11" ht="84" x14ac:dyDescent="0.2">
      <c r="A118" s="285">
        <v>116</v>
      </c>
      <c r="B118" s="322" t="s">
        <v>1510</v>
      </c>
      <c r="C118" s="272" t="s">
        <v>39</v>
      </c>
      <c r="D118" s="272" t="s">
        <v>7</v>
      </c>
      <c r="E118" s="299" t="s">
        <v>1511</v>
      </c>
      <c r="F118" s="358">
        <v>80000</v>
      </c>
      <c r="G118" s="272" t="s">
        <v>12</v>
      </c>
      <c r="H118" s="291" t="s">
        <v>1387</v>
      </c>
      <c r="I118" s="300" t="s">
        <v>1512</v>
      </c>
      <c r="J118" s="292" t="s">
        <v>1513</v>
      </c>
      <c r="K118" s="290"/>
    </row>
    <row r="119" spans="1:11" ht="128" x14ac:dyDescent="0.2">
      <c r="A119" s="285">
        <v>117</v>
      </c>
      <c r="B119" s="322" t="s">
        <v>1514</v>
      </c>
      <c r="C119" s="272" t="s">
        <v>39</v>
      </c>
      <c r="D119" s="272" t="s">
        <v>7</v>
      </c>
      <c r="E119" s="299" t="s">
        <v>1515</v>
      </c>
      <c r="F119" s="358">
        <v>90000</v>
      </c>
      <c r="G119" s="272" t="s">
        <v>12</v>
      </c>
      <c r="H119" s="291" t="s">
        <v>1387</v>
      </c>
      <c r="I119" s="300" t="s">
        <v>1516</v>
      </c>
      <c r="J119" s="158" t="s">
        <v>1517</v>
      </c>
      <c r="K119" s="290"/>
    </row>
    <row r="120" spans="1:11" ht="409" x14ac:dyDescent="0.2">
      <c r="A120" s="285">
        <v>118</v>
      </c>
      <c r="B120" s="322" t="s">
        <v>1518</v>
      </c>
      <c r="C120" s="272" t="s">
        <v>39</v>
      </c>
      <c r="D120" s="272" t="s">
        <v>8</v>
      </c>
      <c r="E120" s="303" t="s">
        <v>1519</v>
      </c>
      <c r="F120" s="280">
        <v>1500000</v>
      </c>
      <c r="G120" s="272" t="s">
        <v>12</v>
      </c>
      <c r="H120" s="291" t="s">
        <v>1387</v>
      </c>
      <c r="I120" s="303" t="s">
        <v>1520</v>
      </c>
      <c r="J120" s="158" t="s">
        <v>2283</v>
      </c>
      <c r="K120" s="290"/>
    </row>
    <row r="121" spans="1:11" ht="30" x14ac:dyDescent="0.2">
      <c r="A121" s="285">
        <v>119</v>
      </c>
      <c r="B121" s="322" t="s">
        <v>1521</v>
      </c>
      <c r="C121" s="272" t="s">
        <v>39</v>
      </c>
      <c r="D121" s="272" t="s">
        <v>7</v>
      </c>
      <c r="E121" s="272" t="s">
        <v>1522</v>
      </c>
      <c r="F121" s="280">
        <v>200000</v>
      </c>
      <c r="G121" s="272" t="s">
        <v>12</v>
      </c>
      <c r="H121" s="291" t="s">
        <v>1387</v>
      </c>
      <c r="I121" s="300" t="s">
        <v>1523</v>
      </c>
      <c r="J121" s="292"/>
      <c r="K121" s="290"/>
    </row>
    <row r="122" spans="1:11" ht="240" x14ac:dyDescent="0.2">
      <c r="A122" s="285">
        <v>120</v>
      </c>
      <c r="B122" s="323" t="s">
        <v>1524</v>
      </c>
      <c r="C122" s="272" t="s">
        <v>39</v>
      </c>
      <c r="D122" s="272" t="s">
        <v>7</v>
      </c>
      <c r="E122" s="299" t="s">
        <v>1525</v>
      </c>
      <c r="F122" s="280">
        <v>600000</v>
      </c>
      <c r="G122" s="272" t="s">
        <v>12</v>
      </c>
      <c r="H122" s="291" t="s">
        <v>1387</v>
      </c>
      <c r="I122" s="270" t="s">
        <v>1526</v>
      </c>
      <c r="J122" s="158" t="s">
        <v>1527</v>
      </c>
      <c r="K122" s="290"/>
    </row>
    <row r="123" spans="1:11" ht="352" x14ac:dyDescent="0.2">
      <c r="A123" s="285">
        <v>121</v>
      </c>
      <c r="B123" s="322" t="s">
        <v>1528</v>
      </c>
      <c r="C123" s="272" t="s">
        <v>39</v>
      </c>
      <c r="D123" s="272" t="s">
        <v>8</v>
      </c>
      <c r="E123" s="299" t="s">
        <v>1529</v>
      </c>
      <c r="F123" s="280">
        <v>2000000</v>
      </c>
      <c r="G123" s="272" t="s">
        <v>12</v>
      </c>
      <c r="H123" s="291" t="s">
        <v>1387</v>
      </c>
      <c r="I123" s="155" t="s">
        <v>1530</v>
      </c>
      <c r="J123" s="292"/>
      <c r="K123" s="290"/>
    </row>
    <row r="124" spans="1:11" ht="409" x14ac:dyDescent="0.2">
      <c r="A124" s="285">
        <v>122</v>
      </c>
      <c r="B124" s="315" t="s">
        <v>1531</v>
      </c>
      <c r="C124" s="272" t="s">
        <v>39</v>
      </c>
      <c r="D124" s="272" t="s">
        <v>8</v>
      </c>
      <c r="E124" s="152" t="s">
        <v>1532</v>
      </c>
      <c r="F124" s="359" t="s">
        <v>1533</v>
      </c>
      <c r="G124" s="272" t="s">
        <v>12</v>
      </c>
      <c r="H124" s="291" t="s">
        <v>1387</v>
      </c>
      <c r="I124" s="155" t="s">
        <v>2284</v>
      </c>
      <c r="J124" s="304"/>
      <c r="K124" s="290"/>
    </row>
    <row r="125" spans="1:11" ht="304" x14ac:dyDescent="0.2">
      <c r="A125" s="285">
        <v>123</v>
      </c>
      <c r="B125" s="322" t="s">
        <v>1534</v>
      </c>
      <c r="C125" s="272" t="s">
        <v>38</v>
      </c>
      <c r="D125" s="272" t="s">
        <v>8</v>
      </c>
      <c r="E125" s="152" t="s">
        <v>1535</v>
      </c>
      <c r="F125" s="280">
        <v>50000</v>
      </c>
      <c r="G125" s="272" t="s">
        <v>12</v>
      </c>
      <c r="H125" s="291" t="s">
        <v>1387</v>
      </c>
      <c r="I125" s="305" t="s">
        <v>1536</v>
      </c>
      <c r="J125" s="292"/>
      <c r="K125" s="290"/>
    </row>
    <row r="126" spans="1:11" ht="210" x14ac:dyDescent="0.2">
      <c r="A126" s="285">
        <v>124</v>
      </c>
      <c r="B126" s="324" t="s">
        <v>1537</v>
      </c>
      <c r="C126" s="272" t="s">
        <v>31</v>
      </c>
      <c r="D126" s="272" t="s">
        <v>7</v>
      </c>
      <c r="E126" s="272" t="s">
        <v>1538</v>
      </c>
      <c r="F126" s="280">
        <v>50000</v>
      </c>
      <c r="G126" s="272" t="s">
        <v>12</v>
      </c>
      <c r="H126" s="291" t="s">
        <v>1387</v>
      </c>
      <c r="I126" s="94" t="s">
        <v>1539</v>
      </c>
      <c r="J126" s="158" t="s">
        <v>1406</v>
      </c>
      <c r="K126" s="290"/>
    </row>
    <row r="127" spans="1:11" ht="320" x14ac:dyDescent="0.2">
      <c r="A127" s="285">
        <v>125</v>
      </c>
      <c r="B127" s="315" t="s">
        <v>1540</v>
      </c>
      <c r="C127" s="272" t="s">
        <v>31</v>
      </c>
      <c r="D127" s="272" t="s">
        <v>1411</v>
      </c>
      <c r="E127" s="306">
        <v>700</v>
      </c>
      <c r="F127" s="360"/>
      <c r="G127" s="272" t="s">
        <v>12</v>
      </c>
      <c r="H127" s="157" t="s">
        <v>1387</v>
      </c>
      <c r="I127" s="305" t="s">
        <v>1541</v>
      </c>
      <c r="J127" s="307" t="s">
        <v>1542</v>
      </c>
      <c r="K127" s="290"/>
    </row>
    <row r="128" spans="1:11" ht="409" x14ac:dyDescent="0.2">
      <c r="A128" s="285">
        <v>126</v>
      </c>
      <c r="B128" s="315" t="s">
        <v>1543</v>
      </c>
      <c r="C128" s="272" t="s">
        <v>38</v>
      </c>
      <c r="D128" s="272" t="s">
        <v>8</v>
      </c>
      <c r="E128" s="152" t="s">
        <v>1544</v>
      </c>
      <c r="F128" s="279">
        <v>251400</v>
      </c>
      <c r="G128" s="272" t="s">
        <v>12</v>
      </c>
      <c r="H128" s="157" t="s">
        <v>1387</v>
      </c>
      <c r="I128" s="155" t="s">
        <v>1545</v>
      </c>
      <c r="J128" s="292"/>
      <c r="K128" s="290"/>
    </row>
    <row r="129" spans="1:11" ht="409" x14ac:dyDescent="0.2">
      <c r="A129" s="285">
        <v>127</v>
      </c>
      <c r="B129" s="316" t="s">
        <v>1546</v>
      </c>
      <c r="C129" s="272" t="s">
        <v>38</v>
      </c>
      <c r="D129" s="272" t="s">
        <v>7</v>
      </c>
      <c r="E129" s="152" t="s">
        <v>1547</v>
      </c>
      <c r="F129" s="280">
        <v>121200</v>
      </c>
      <c r="G129" s="272" t="s">
        <v>12</v>
      </c>
      <c r="H129" s="157" t="s">
        <v>1387</v>
      </c>
      <c r="I129" s="155" t="s">
        <v>1548</v>
      </c>
      <c r="J129" s="304" t="s">
        <v>1549</v>
      </c>
      <c r="K129" s="290"/>
    </row>
    <row r="130" spans="1:11" ht="409" x14ac:dyDescent="0.2">
      <c r="A130" s="285">
        <v>128</v>
      </c>
      <c r="B130" s="315" t="s">
        <v>1550</v>
      </c>
      <c r="C130" s="272" t="s">
        <v>38</v>
      </c>
      <c r="D130" s="272" t="s">
        <v>8</v>
      </c>
      <c r="E130" s="152" t="s">
        <v>1551</v>
      </c>
      <c r="F130" s="280">
        <v>1665000</v>
      </c>
      <c r="G130" s="272" t="s">
        <v>12</v>
      </c>
      <c r="H130" s="157" t="s">
        <v>1387</v>
      </c>
      <c r="I130" s="155" t="s">
        <v>1552</v>
      </c>
      <c r="J130" s="158" t="s">
        <v>2282</v>
      </c>
      <c r="K130" s="290"/>
    </row>
    <row r="131" spans="1:11" ht="304" x14ac:dyDescent="0.2">
      <c r="A131" s="285">
        <v>129</v>
      </c>
      <c r="B131" s="320" t="s">
        <v>1653</v>
      </c>
      <c r="C131" s="272" t="s">
        <v>38</v>
      </c>
      <c r="D131" s="272" t="s">
        <v>8</v>
      </c>
      <c r="E131" s="152" t="s">
        <v>1626</v>
      </c>
      <c r="F131" s="361">
        <v>205700</v>
      </c>
      <c r="G131" s="272" t="s">
        <v>15</v>
      </c>
      <c r="H131" s="157" t="s">
        <v>1627</v>
      </c>
      <c r="I131" s="152" t="s">
        <v>2285</v>
      </c>
      <c r="J131" s="278" t="s">
        <v>1654</v>
      </c>
      <c r="K131" s="290"/>
    </row>
    <row r="132" spans="1:11" ht="364" x14ac:dyDescent="0.2">
      <c r="A132" s="285">
        <v>130</v>
      </c>
      <c r="B132" s="315" t="s">
        <v>2286</v>
      </c>
      <c r="C132" s="272" t="s">
        <v>38</v>
      </c>
      <c r="D132" s="272" t="s">
        <v>7</v>
      </c>
      <c r="E132" s="167" t="s">
        <v>1655</v>
      </c>
      <c r="F132" s="362">
        <v>34192.339999999997</v>
      </c>
      <c r="G132" s="272" t="s">
        <v>15</v>
      </c>
      <c r="H132" s="157" t="s">
        <v>1627</v>
      </c>
      <c r="I132" s="308" t="s">
        <v>1656</v>
      </c>
      <c r="J132" s="278" t="s">
        <v>1657</v>
      </c>
      <c r="K132" s="309"/>
    </row>
    <row r="133" spans="1:11" ht="364" x14ac:dyDescent="0.2">
      <c r="A133" s="285">
        <v>131</v>
      </c>
      <c r="B133" s="315" t="s">
        <v>2287</v>
      </c>
      <c r="C133" s="272" t="s">
        <v>38</v>
      </c>
      <c r="D133" s="272" t="s">
        <v>7</v>
      </c>
      <c r="E133" s="167" t="s">
        <v>1658</v>
      </c>
      <c r="F133" s="362">
        <v>34192.339999999997</v>
      </c>
      <c r="G133" s="272" t="s">
        <v>17</v>
      </c>
      <c r="H133" s="157" t="s">
        <v>1627</v>
      </c>
      <c r="I133" s="308" t="s">
        <v>1656</v>
      </c>
      <c r="J133" s="278" t="s">
        <v>1659</v>
      </c>
      <c r="K133" s="309"/>
    </row>
    <row r="134" spans="1:11" ht="238" x14ac:dyDescent="0.2">
      <c r="A134" s="285">
        <v>132</v>
      </c>
      <c r="B134" s="317" t="s">
        <v>2288</v>
      </c>
      <c r="C134" s="167" t="s">
        <v>39</v>
      </c>
      <c r="D134" s="281" t="s">
        <v>7</v>
      </c>
      <c r="E134" s="167" t="s">
        <v>1660</v>
      </c>
      <c r="F134" s="361">
        <v>20000</v>
      </c>
      <c r="G134" s="281" t="s">
        <v>15</v>
      </c>
      <c r="H134" s="167" t="s">
        <v>1627</v>
      </c>
      <c r="I134" s="310" t="s">
        <v>1661</v>
      </c>
      <c r="J134" s="311" t="s">
        <v>2289</v>
      </c>
      <c r="K134" s="290"/>
    </row>
    <row r="135" spans="1:11" ht="96" x14ac:dyDescent="0.2">
      <c r="A135" s="285">
        <v>133</v>
      </c>
      <c r="B135" s="320" t="s">
        <v>1741</v>
      </c>
      <c r="C135" s="271" t="s">
        <v>39</v>
      </c>
      <c r="D135" s="271" t="s">
        <v>8</v>
      </c>
      <c r="E135" s="118" t="s">
        <v>1742</v>
      </c>
      <c r="F135" s="363">
        <v>350000</v>
      </c>
      <c r="G135" s="118" t="s">
        <v>13</v>
      </c>
      <c r="H135" s="155" t="s">
        <v>1722</v>
      </c>
      <c r="I135" s="155" t="s">
        <v>1743</v>
      </c>
      <c r="J135" s="158" t="s">
        <v>1744</v>
      </c>
      <c r="K135" s="290"/>
    </row>
    <row r="136" spans="1:11" ht="280" x14ac:dyDescent="0.2">
      <c r="A136" s="285">
        <v>134</v>
      </c>
      <c r="B136" s="315" t="s">
        <v>2290</v>
      </c>
      <c r="C136" s="272" t="s">
        <v>39</v>
      </c>
      <c r="D136" s="272" t="s">
        <v>7</v>
      </c>
      <c r="E136" s="152" t="s">
        <v>1798</v>
      </c>
      <c r="F136" s="280">
        <v>274300</v>
      </c>
      <c r="G136" s="272" t="s">
        <v>13</v>
      </c>
      <c r="H136" s="157" t="s">
        <v>1753</v>
      </c>
      <c r="I136" s="157" t="s">
        <v>2291</v>
      </c>
      <c r="J136" s="278" t="s">
        <v>1799</v>
      </c>
      <c r="K136" s="290"/>
    </row>
    <row r="137" spans="1:11" ht="280" x14ac:dyDescent="0.2">
      <c r="A137" s="285">
        <v>135</v>
      </c>
      <c r="B137" s="315" t="s">
        <v>2290</v>
      </c>
      <c r="C137" s="272" t="s">
        <v>39</v>
      </c>
      <c r="D137" s="272" t="s">
        <v>7</v>
      </c>
      <c r="E137" s="152" t="s">
        <v>1800</v>
      </c>
      <c r="F137" s="280">
        <v>393200</v>
      </c>
      <c r="G137" s="272" t="s">
        <v>16</v>
      </c>
      <c r="H137" s="157" t="s">
        <v>1753</v>
      </c>
      <c r="I137" s="157" t="s">
        <v>2291</v>
      </c>
      <c r="J137" s="278" t="s">
        <v>1801</v>
      </c>
      <c r="K137" s="290"/>
    </row>
    <row r="138" spans="1:11" ht="140" x14ac:dyDescent="0.2">
      <c r="A138" s="285">
        <v>136</v>
      </c>
      <c r="B138" s="315" t="s">
        <v>2292</v>
      </c>
      <c r="C138" s="272" t="s">
        <v>39</v>
      </c>
      <c r="D138" s="272" t="s">
        <v>7</v>
      </c>
      <c r="E138" s="152" t="s">
        <v>1802</v>
      </c>
      <c r="F138" s="280">
        <v>72400</v>
      </c>
      <c r="G138" s="272" t="s">
        <v>13</v>
      </c>
      <c r="H138" s="157" t="s">
        <v>1753</v>
      </c>
      <c r="I138" s="157" t="s">
        <v>1803</v>
      </c>
      <c r="J138" s="158" t="s">
        <v>1804</v>
      </c>
      <c r="K138" s="290"/>
    </row>
    <row r="139" spans="1:11" ht="140" x14ac:dyDescent="0.2">
      <c r="A139" s="285">
        <v>137</v>
      </c>
      <c r="B139" s="315" t="s">
        <v>2293</v>
      </c>
      <c r="C139" s="272" t="s">
        <v>39</v>
      </c>
      <c r="D139" s="272" t="s">
        <v>7</v>
      </c>
      <c r="E139" s="152" t="s">
        <v>1805</v>
      </c>
      <c r="F139" s="280">
        <v>71700</v>
      </c>
      <c r="G139" s="272" t="s">
        <v>16</v>
      </c>
      <c r="H139" s="157" t="s">
        <v>1753</v>
      </c>
      <c r="I139" s="157" t="s">
        <v>1806</v>
      </c>
      <c r="J139" s="158" t="s">
        <v>1804</v>
      </c>
      <c r="K139" s="290"/>
    </row>
    <row r="140" spans="1:11" ht="168" x14ac:dyDescent="0.2">
      <c r="A140" s="285">
        <v>138</v>
      </c>
      <c r="B140" s="315" t="s">
        <v>2294</v>
      </c>
      <c r="C140" s="272" t="s">
        <v>38</v>
      </c>
      <c r="D140" s="272" t="s">
        <v>7</v>
      </c>
      <c r="E140" s="152" t="s">
        <v>1807</v>
      </c>
      <c r="F140" s="280">
        <v>50766</v>
      </c>
      <c r="G140" s="272" t="s">
        <v>13</v>
      </c>
      <c r="H140" s="157" t="s">
        <v>1753</v>
      </c>
      <c r="I140" s="157" t="s">
        <v>2295</v>
      </c>
      <c r="J140" s="158" t="s">
        <v>1808</v>
      </c>
      <c r="K140" s="290"/>
    </row>
    <row r="141" spans="1:11" ht="168" x14ac:dyDescent="0.2">
      <c r="A141" s="285">
        <v>139</v>
      </c>
      <c r="B141" s="315" t="s">
        <v>2296</v>
      </c>
      <c r="C141" s="272" t="s">
        <v>38</v>
      </c>
      <c r="D141" s="272" t="s">
        <v>7</v>
      </c>
      <c r="E141" s="152" t="s">
        <v>1809</v>
      </c>
      <c r="F141" s="280">
        <v>11234</v>
      </c>
      <c r="G141" s="272" t="s">
        <v>14</v>
      </c>
      <c r="H141" s="157" t="s">
        <v>1753</v>
      </c>
      <c r="I141" s="157" t="s">
        <v>1810</v>
      </c>
      <c r="J141" s="158" t="s">
        <v>1808</v>
      </c>
      <c r="K141" s="290"/>
    </row>
    <row r="142" spans="1:11" ht="154" x14ac:dyDescent="0.2">
      <c r="A142" s="285">
        <v>140</v>
      </c>
      <c r="B142" s="315" t="s">
        <v>1958</v>
      </c>
      <c r="C142" s="152" t="s">
        <v>39</v>
      </c>
      <c r="D142" s="152" t="s">
        <v>7</v>
      </c>
      <c r="E142" s="152" t="s">
        <v>1959</v>
      </c>
      <c r="F142" s="279">
        <v>2500000</v>
      </c>
      <c r="G142" s="152" t="s">
        <v>14</v>
      </c>
      <c r="H142" s="157" t="s">
        <v>1856</v>
      </c>
      <c r="I142" s="152" t="s">
        <v>1960</v>
      </c>
      <c r="J142" s="375" t="s">
        <v>1961</v>
      </c>
      <c r="K142" s="290"/>
    </row>
    <row r="143" spans="1:11" ht="84" x14ac:dyDescent="0.2">
      <c r="A143" s="285">
        <v>141</v>
      </c>
      <c r="B143" s="315" t="s">
        <v>1962</v>
      </c>
      <c r="C143" s="152" t="s">
        <v>39</v>
      </c>
      <c r="D143" s="152" t="s">
        <v>8</v>
      </c>
      <c r="E143" s="152" t="s">
        <v>2297</v>
      </c>
      <c r="F143" s="279">
        <v>41260</v>
      </c>
      <c r="G143" s="152" t="s">
        <v>14</v>
      </c>
      <c r="H143" s="157" t="s">
        <v>1856</v>
      </c>
      <c r="I143" s="152" t="s">
        <v>1963</v>
      </c>
      <c r="J143" s="375" t="s">
        <v>1964</v>
      </c>
      <c r="K143" s="290"/>
    </row>
    <row r="144" spans="1:11" ht="56" x14ac:dyDescent="0.2">
      <c r="A144" s="285">
        <v>142</v>
      </c>
      <c r="B144" s="315" t="s">
        <v>1965</v>
      </c>
      <c r="C144" s="152" t="s">
        <v>39</v>
      </c>
      <c r="D144" s="152" t="s">
        <v>7</v>
      </c>
      <c r="E144" s="152" t="s">
        <v>1966</v>
      </c>
      <c r="F144" s="279">
        <v>316000</v>
      </c>
      <c r="G144" s="152" t="s">
        <v>14</v>
      </c>
      <c r="H144" s="157" t="s">
        <v>1856</v>
      </c>
      <c r="I144" s="152" t="s">
        <v>1967</v>
      </c>
      <c r="J144" s="375" t="s">
        <v>1864</v>
      </c>
      <c r="K144" s="290"/>
    </row>
    <row r="145" spans="1:11" ht="126" x14ac:dyDescent="0.2">
      <c r="A145" s="285">
        <v>143</v>
      </c>
      <c r="B145" s="315" t="s">
        <v>1968</v>
      </c>
      <c r="C145" s="152" t="s">
        <v>39</v>
      </c>
      <c r="D145" s="152" t="s">
        <v>7</v>
      </c>
      <c r="E145" s="152" t="s">
        <v>1969</v>
      </c>
      <c r="F145" s="279">
        <v>100000</v>
      </c>
      <c r="G145" s="152" t="s">
        <v>14</v>
      </c>
      <c r="H145" s="157" t="s">
        <v>1856</v>
      </c>
      <c r="I145" s="152" t="s">
        <v>1970</v>
      </c>
      <c r="J145" s="375" t="s">
        <v>1971</v>
      </c>
      <c r="K145" s="290"/>
    </row>
    <row r="146" spans="1:11" ht="56" x14ac:dyDescent="0.2">
      <c r="A146" s="285">
        <v>144</v>
      </c>
      <c r="B146" s="315" t="s">
        <v>1972</v>
      </c>
      <c r="C146" s="152" t="s">
        <v>39</v>
      </c>
      <c r="D146" s="152" t="s">
        <v>7</v>
      </c>
      <c r="E146" s="152" t="s">
        <v>1973</v>
      </c>
      <c r="F146" s="279">
        <v>17000</v>
      </c>
      <c r="G146" s="152" t="s">
        <v>14</v>
      </c>
      <c r="H146" s="157" t="s">
        <v>1856</v>
      </c>
      <c r="I146" s="152" t="s">
        <v>1974</v>
      </c>
      <c r="J146" s="375" t="s">
        <v>1975</v>
      </c>
      <c r="K146" s="290"/>
    </row>
    <row r="147" spans="1:11" ht="182" x14ac:dyDescent="0.2">
      <c r="A147" s="285">
        <v>145</v>
      </c>
      <c r="B147" s="315" t="s">
        <v>1976</v>
      </c>
      <c r="C147" s="152" t="s">
        <v>39</v>
      </c>
      <c r="D147" s="152" t="s">
        <v>8</v>
      </c>
      <c r="E147" s="152" t="s">
        <v>1977</v>
      </c>
      <c r="F147" s="279">
        <v>106850</v>
      </c>
      <c r="G147" s="152" t="s">
        <v>14</v>
      </c>
      <c r="H147" s="157" t="s">
        <v>1856</v>
      </c>
      <c r="I147" s="152" t="s">
        <v>1978</v>
      </c>
      <c r="J147" s="375" t="s">
        <v>1979</v>
      </c>
      <c r="K147" s="290"/>
    </row>
    <row r="148" spans="1:11" ht="112" x14ac:dyDescent="0.2">
      <c r="A148" s="285">
        <v>146</v>
      </c>
      <c r="B148" s="315" t="s">
        <v>1980</v>
      </c>
      <c r="C148" s="152" t="s">
        <v>39</v>
      </c>
      <c r="D148" s="152" t="s">
        <v>8</v>
      </c>
      <c r="E148" s="152" t="s">
        <v>1981</v>
      </c>
      <c r="F148" s="279">
        <v>70000</v>
      </c>
      <c r="G148" s="152" t="s">
        <v>14</v>
      </c>
      <c r="H148" s="157" t="s">
        <v>1856</v>
      </c>
      <c r="I148" s="152" t="s">
        <v>1982</v>
      </c>
      <c r="J148" s="375" t="s">
        <v>1864</v>
      </c>
      <c r="K148" s="290"/>
    </row>
    <row r="149" spans="1:11" ht="112" x14ac:dyDescent="0.2">
      <c r="A149" s="285">
        <v>147</v>
      </c>
      <c r="B149" s="315" t="s">
        <v>1983</v>
      </c>
      <c r="C149" s="152" t="s">
        <v>39</v>
      </c>
      <c r="D149" s="152" t="s">
        <v>8</v>
      </c>
      <c r="E149" s="152" t="s">
        <v>1984</v>
      </c>
      <c r="F149" s="279">
        <v>105000</v>
      </c>
      <c r="G149" s="152" t="s">
        <v>14</v>
      </c>
      <c r="H149" s="157" t="s">
        <v>1856</v>
      </c>
      <c r="I149" s="152" t="s">
        <v>1985</v>
      </c>
      <c r="J149" s="158"/>
      <c r="K149" s="290"/>
    </row>
    <row r="150" spans="1:11" ht="56" x14ac:dyDescent="0.2">
      <c r="A150" s="285">
        <v>148</v>
      </c>
      <c r="B150" s="315" t="s">
        <v>1986</v>
      </c>
      <c r="C150" s="152" t="s">
        <v>39</v>
      </c>
      <c r="D150" s="152" t="s">
        <v>7</v>
      </c>
      <c r="E150" s="152" t="s">
        <v>1987</v>
      </c>
      <c r="F150" s="279">
        <v>1570000</v>
      </c>
      <c r="G150" s="152" t="s">
        <v>14</v>
      </c>
      <c r="H150" s="157" t="s">
        <v>1856</v>
      </c>
      <c r="I150" s="152" t="s">
        <v>1988</v>
      </c>
      <c r="J150" s="375" t="s">
        <v>1864</v>
      </c>
      <c r="K150" s="290"/>
    </row>
    <row r="151" spans="1:11" ht="168" x14ac:dyDescent="0.2">
      <c r="A151" s="285">
        <v>149</v>
      </c>
      <c r="B151" s="317" t="s">
        <v>2298</v>
      </c>
      <c r="C151" s="152" t="s">
        <v>39</v>
      </c>
      <c r="D151" s="152" t="s">
        <v>8</v>
      </c>
      <c r="E151" s="157" t="s">
        <v>2040</v>
      </c>
      <c r="F151" s="364">
        <v>62000</v>
      </c>
      <c r="G151" s="152" t="s">
        <v>12</v>
      </c>
      <c r="H151" s="157" t="s">
        <v>2041</v>
      </c>
      <c r="I151" s="157" t="s">
        <v>2042</v>
      </c>
      <c r="J151" s="158"/>
      <c r="K151" s="290"/>
    </row>
    <row r="152" spans="1:11" ht="196" x14ac:dyDescent="0.2">
      <c r="A152" s="285">
        <v>150</v>
      </c>
      <c r="B152" s="317" t="s">
        <v>2043</v>
      </c>
      <c r="C152" s="152" t="s">
        <v>39</v>
      </c>
      <c r="D152" s="152" t="s">
        <v>8</v>
      </c>
      <c r="E152" s="152" t="s">
        <v>2044</v>
      </c>
      <c r="F152" s="365">
        <v>109120</v>
      </c>
      <c r="G152" s="152" t="s">
        <v>12</v>
      </c>
      <c r="H152" s="157" t="s">
        <v>2041</v>
      </c>
      <c r="I152" s="157" t="s">
        <v>2299</v>
      </c>
      <c r="J152" s="158"/>
      <c r="K152" s="290"/>
    </row>
    <row r="153" spans="1:11" ht="140" x14ac:dyDescent="0.2">
      <c r="A153" s="285">
        <v>151</v>
      </c>
      <c r="B153" s="325" t="s">
        <v>2300</v>
      </c>
      <c r="C153" s="152" t="s">
        <v>39</v>
      </c>
      <c r="D153" s="152" t="s">
        <v>8</v>
      </c>
      <c r="E153" s="157" t="s">
        <v>2045</v>
      </c>
      <c r="F153" s="365">
        <v>111600</v>
      </c>
      <c r="G153" s="152" t="s">
        <v>12</v>
      </c>
      <c r="H153" s="157" t="s">
        <v>2046</v>
      </c>
      <c r="I153" s="157" t="s">
        <v>2301</v>
      </c>
      <c r="J153" s="158"/>
      <c r="K153" s="290"/>
    </row>
    <row r="154" spans="1:11" ht="196" x14ac:dyDescent="0.2">
      <c r="A154" s="285">
        <v>152</v>
      </c>
      <c r="B154" s="317" t="s">
        <v>2047</v>
      </c>
      <c r="C154" s="152" t="s">
        <v>39</v>
      </c>
      <c r="D154" s="152" t="s">
        <v>7</v>
      </c>
      <c r="E154" s="152" t="s">
        <v>2048</v>
      </c>
      <c r="F154" s="365">
        <v>114080</v>
      </c>
      <c r="G154" s="152" t="s">
        <v>12</v>
      </c>
      <c r="H154" s="157" t="s">
        <v>2049</v>
      </c>
      <c r="I154" s="157" t="s">
        <v>2302</v>
      </c>
      <c r="J154" s="158"/>
      <c r="K154" s="290"/>
    </row>
    <row r="155" spans="1:11" ht="126" x14ac:dyDescent="0.2">
      <c r="A155" s="285">
        <v>153</v>
      </c>
      <c r="B155" s="326" t="s">
        <v>2050</v>
      </c>
      <c r="C155" s="152" t="s">
        <v>39</v>
      </c>
      <c r="D155" s="152" t="s">
        <v>8</v>
      </c>
      <c r="E155" s="157" t="s">
        <v>2051</v>
      </c>
      <c r="F155" s="364">
        <v>24800</v>
      </c>
      <c r="G155" s="152" t="s">
        <v>12</v>
      </c>
      <c r="H155" s="157" t="s">
        <v>2046</v>
      </c>
      <c r="I155" s="157" t="s">
        <v>2303</v>
      </c>
      <c r="J155" s="158"/>
      <c r="K155" s="290"/>
    </row>
    <row r="156" spans="1:11" ht="126" x14ac:dyDescent="0.2">
      <c r="A156" s="285">
        <v>154</v>
      </c>
      <c r="B156" s="326" t="s">
        <v>2304</v>
      </c>
      <c r="C156" s="152" t="s">
        <v>39</v>
      </c>
      <c r="D156" s="152" t="s">
        <v>7</v>
      </c>
      <c r="E156" s="152" t="s">
        <v>2044</v>
      </c>
      <c r="F156" s="364">
        <v>39680</v>
      </c>
      <c r="G156" s="152" t="s">
        <v>12</v>
      </c>
      <c r="H156" s="157" t="s">
        <v>2041</v>
      </c>
      <c r="I156" s="157" t="s">
        <v>2305</v>
      </c>
      <c r="J156" s="158"/>
      <c r="K156" s="290"/>
    </row>
    <row r="157" spans="1:11" ht="126" x14ac:dyDescent="0.2">
      <c r="A157" s="285">
        <v>155</v>
      </c>
      <c r="B157" s="326" t="s">
        <v>2052</v>
      </c>
      <c r="C157" s="152" t="s">
        <v>39</v>
      </c>
      <c r="D157" s="152" t="s">
        <v>8</v>
      </c>
      <c r="E157" s="152" t="s">
        <v>2044</v>
      </c>
      <c r="F157" s="364">
        <v>12400</v>
      </c>
      <c r="G157" s="152" t="s">
        <v>12</v>
      </c>
      <c r="H157" s="157" t="s">
        <v>2041</v>
      </c>
      <c r="I157" s="157" t="s">
        <v>2053</v>
      </c>
      <c r="J157" s="158"/>
      <c r="K157" s="290"/>
    </row>
    <row r="158" spans="1:11" ht="266" x14ac:dyDescent="0.2">
      <c r="A158" s="285">
        <v>156</v>
      </c>
      <c r="B158" s="317" t="s">
        <v>2306</v>
      </c>
      <c r="C158" s="152" t="s">
        <v>39</v>
      </c>
      <c r="D158" s="152" t="s">
        <v>7</v>
      </c>
      <c r="E158" s="152" t="s">
        <v>2044</v>
      </c>
      <c r="F158" s="364">
        <v>50000</v>
      </c>
      <c r="G158" s="152" t="s">
        <v>12</v>
      </c>
      <c r="H158" s="157" t="s">
        <v>2054</v>
      </c>
      <c r="I158" s="157" t="s">
        <v>2307</v>
      </c>
      <c r="J158" s="158"/>
      <c r="K158" s="290"/>
    </row>
    <row r="159" spans="1:11" ht="168" x14ac:dyDescent="0.2">
      <c r="A159" s="285">
        <v>157</v>
      </c>
      <c r="B159" s="315" t="s">
        <v>2055</v>
      </c>
      <c r="C159" s="152" t="s">
        <v>39</v>
      </c>
      <c r="D159" s="152" t="s">
        <v>7</v>
      </c>
      <c r="E159" s="152" t="s">
        <v>2056</v>
      </c>
      <c r="F159" s="364">
        <v>200000</v>
      </c>
      <c r="G159" s="152" t="s">
        <v>12</v>
      </c>
      <c r="H159" s="157" t="s">
        <v>2057</v>
      </c>
      <c r="I159" s="157" t="s">
        <v>2058</v>
      </c>
      <c r="J159" s="158"/>
      <c r="K159" s="290"/>
    </row>
    <row r="160" spans="1:11" ht="126" x14ac:dyDescent="0.2">
      <c r="A160" s="285">
        <v>158</v>
      </c>
      <c r="B160" s="315" t="s">
        <v>2059</v>
      </c>
      <c r="C160" s="152" t="s">
        <v>39</v>
      </c>
      <c r="D160" s="152" t="s">
        <v>8</v>
      </c>
      <c r="E160" s="152" t="s">
        <v>2060</v>
      </c>
      <c r="F160" s="365">
        <v>34700</v>
      </c>
      <c r="G160" s="152" t="s">
        <v>12</v>
      </c>
      <c r="H160" s="157" t="s">
        <v>2061</v>
      </c>
      <c r="I160" s="157" t="s">
        <v>2062</v>
      </c>
      <c r="J160" s="158"/>
      <c r="K160" s="290"/>
    </row>
    <row r="161" spans="1:11" ht="70" x14ac:dyDescent="0.2">
      <c r="A161" s="285">
        <v>159</v>
      </c>
      <c r="B161" s="315" t="s">
        <v>2063</v>
      </c>
      <c r="C161" s="152" t="s">
        <v>39</v>
      </c>
      <c r="D161" s="152" t="s">
        <v>7</v>
      </c>
      <c r="E161" s="152" t="s">
        <v>2044</v>
      </c>
      <c r="F161" s="364">
        <v>40000</v>
      </c>
      <c r="G161" s="152" t="s">
        <v>12</v>
      </c>
      <c r="H161" s="157" t="s">
        <v>1990</v>
      </c>
      <c r="I161" s="157" t="s">
        <v>2064</v>
      </c>
      <c r="J161" s="158"/>
      <c r="K161" s="290"/>
    </row>
    <row r="162" spans="1:11" ht="140" x14ac:dyDescent="0.2">
      <c r="A162" s="285">
        <v>160</v>
      </c>
      <c r="B162" s="315" t="s">
        <v>2065</v>
      </c>
      <c r="C162" s="152" t="s">
        <v>39</v>
      </c>
      <c r="D162" s="152" t="s">
        <v>7</v>
      </c>
      <c r="E162" s="152" t="s">
        <v>2066</v>
      </c>
      <c r="F162" s="365">
        <v>109120</v>
      </c>
      <c r="G162" s="152" t="s">
        <v>12</v>
      </c>
      <c r="H162" s="157" t="s">
        <v>2067</v>
      </c>
      <c r="I162" s="157" t="s">
        <v>2068</v>
      </c>
      <c r="J162" s="158"/>
      <c r="K162" s="290"/>
    </row>
    <row r="163" spans="1:11" ht="168" x14ac:dyDescent="0.2">
      <c r="A163" s="285">
        <v>161</v>
      </c>
      <c r="B163" s="315" t="s">
        <v>2069</v>
      </c>
      <c r="C163" s="152" t="s">
        <v>38</v>
      </c>
      <c r="D163" s="152" t="s">
        <v>7</v>
      </c>
      <c r="E163" s="157" t="s">
        <v>2045</v>
      </c>
      <c r="F163" s="364">
        <v>150000</v>
      </c>
      <c r="G163" s="152" t="s">
        <v>12</v>
      </c>
      <c r="H163" s="157" t="s">
        <v>2070</v>
      </c>
      <c r="I163" s="157" t="s">
        <v>2308</v>
      </c>
      <c r="J163" s="158"/>
      <c r="K163" s="290"/>
    </row>
    <row r="164" spans="1:11" ht="126" x14ac:dyDescent="0.2">
      <c r="A164" s="285">
        <v>162</v>
      </c>
      <c r="B164" s="315" t="s">
        <v>2071</v>
      </c>
      <c r="C164" s="152" t="s">
        <v>38</v>
      </c>
      <c r="D164" s="152" t="s">
        <v>7</v>
      </c>
      <c r="E164" s="152" t="s">
        <v>2044</v>
      </c>
      <c r="F164" s="364">
        <v>154800</v>
      </c>
      <c r="G164" s="152" t="s">
        <v>12</v>
      </c>
      <c r="H164" s="157" t="s">
        <v>1990</v>
      </c>
      <c r="I164" s="157" t="s">
        <v>2072</v>
      </c>
      <c r="J164" s="158"/>
      <c r="K164" s="290"/>
    </row>
    <row r="165" spans="1:11" ht="168" x14ac:dyDescent="0.2">
      <c r="A165" s="285">
        <v>163</v>
      </c>
      <c r="B165" s="315" t="s">
        <v>2073</v>
      </c>
      <c r="C165" s="152" t="s">
        <v>38</v>
      </c>
      <c r="D165" s="152" t="s">
        <v>7</v>
      </c>
      <c r="E165" s="152" t="s">
        <v>2044</v>
      </c>
      <c r="F165" s="364">
        <v>50000</v>
      </c>
      <c r="G165" s="152" t="s">
        <v>12</v>
      </c>
      <c r="H165" s="157" t="s">
        <v>2054</v>
      </c>
      <c r="I165" s="157" t="s">
        <v>2074</v>
      </c>
      <c r="J165" s="158"/>
      <c r="K165" s="290"/>
    </row>
    <row r="166" spans="1:11" ht="196" x14ac:dyDescent="0.2">
      <c r="A166" s="285">
        <v>164</v>
      </c>
      <c r="B166" s="315" t="s">
        <v>2075</v>
      </c>
      <c r="C166" s="152" t="s">
        <v>38</v>
      </c>
      <c r="D166" s="152" t="s">
        <v>7</v>
      </c>
      <c r="E166" s="157" t="s">
        <v>2076</v>
      </c>
      <c r="F166" s="364"/>
      <c r="G166" s="152" t="s">
        <v>12</v>
      </c>
      <c r="H166" s="157" t="s">
        <v>1990</v>
      </c>
      <c r="I166" s="157" t="s">
        <v>2077</v>
      </c>
      <c r="J166" s="158"/>
      <c r="K166" s="290"/>
    </row>
    <row r="167" spans="1:11" ht="350" x14ac:dyDescent="0.2">
      <c r="A167" s="285">
        <v>165</v>
      </c>
      <c r="B167" s="315" t="s">
        <v>2078</v>
      </c>
      <c r="C167" s="152" t="s">
        <v>38</v>
      </c>
      <c r="D167" s="152" t="s">
        <v>7</v>
      </c>
      <c r="E167" s="157" t="s">
        <v>2076</v>
      </c>
      <c r="F167" s="365">
        <v>122000</v>
      </c>
      <c r="G167" s="152" t="s">
        <v>12</v>
      </c>
      <c r="H167" s="157" t="s">
        <v>1990</v>
      </c>
      <c r="I167" s="157" t="s">
        <v>2079</v>
      </c>
      <c r="J167" s="158"/>
      <c r="K167" s="290"/>
    </row>
    <row r="168" spans="1:11" ht="168" x14ac:dyDescent="0.2">
      <c r="A168" s="285">
        <v>166</v>
      </c>
      <c r="B168" s="315" t="s">
        <v>2080</v>
      </c>
      <c r="C168" s="152" t="s">
        <v>39</v>
      </c>
      <c r="D168" s="152" t="s">
        <v>7</v>
      </c>
      <c r="E168" s="157" t="s">
        <v>2076</v>
      </c>
      <c r="F168" s="365">
        <v>40000</v>
      </c>
      <c r="G168" s="152" t="s">
        <v>12</v>
      </c>
      <c r="H168" s="157" t="s">
        <v>1990</v>
      </c>
      <c r="I168" s="157" t="s">
        <v>2309</v>
      </c>
      <c r="J168" s="158"/>
      <c r="K168" s="290"/>
    </row>
    <row r="169" spans="1:11" ht="112" x14ac:dyDescent="0.2">
      <c r="A169" s="285">
        <v>167</v>
      </c>
      <c r="B169" s="315" t="s">
        <v>2081</v>
      </c>
      <c r="C169" s="152" t="s">
        <v>39</v>
      </c>
      <c r="D169" s="152" t="s">
        <v>7</v>
      </c>
      <c r="E169" s="157" t="s">
        <v>2076</v>
      </c>
      <c r="F169" s="365">
        <v>39000</v>
      </c>
      <c r="G169" s="152" t="s">
        <v>12</v>
      </c>
      <c r="H169" s="157" t="s">
        <v>1990</v>
      </c>
      <c r="I169" s="157" t="s">
        <v>2310</v>
      </c>
      <c r="J169" s="158"/>
      <c r="K169" s="290"/>
    </row>
    <row r="170" spans="1:11" ht="112" x14ac:dyDescent="0.2">
      <c r="A170" s="285">
        <v>168</v>
      </c>
      <c r="B170" s="315" t="s">
        <v>2082</v>
      </c>
      <c r="C170" s="152" t="s">
        <v>39</v>
      </c>
      <c r="D170" s="152" t="s">
        <v>7</v>
      </c>
      <c r="E170" s="157" t="s">
        <v>2076</v>
      </c>
      <c r="F170" s="365">
        <v>32000</v>
      </c>
      <c r="G170" s="152" t="s">
        <v>12</v>
      </c>
      <c r="H170" s="157" t="s">
        <v>1990</v>
      </c>
      <c r="I170" s="157" t="s">
        <v>2083</v>
      </c>
      <c r="J170" s="158"/>
      <c r="K170" s="290"/>
    </row>
    <row r="171" spans="1:11" ht="126" x14ac:dyDescent="0.2">
      <c r="A171" s="285">
        <v>169</v>
      </c>
      <c r="B171" s="315" t="s">
        <v>2084</v>
      </c>
      <c r="C171" s="152" t="s">
        <v>39</v>
      </c>
      <c r="D171" s="152" t="s">
        <v>7</v>
      </c>
      <c r="E171" s="157" t="s">
        <v>2076</v>
      </c>
      <c r="F171" s="365">
        <v>41000</v>
      </c>
      <c r="G171" s="152" t="s">
        <v>12</v>
      </c>
      <c r="H171" s="157" t="s">
        <v>1990</v>
      </c>
      <c r="I171" s="157" t="s">
        <v>2311</v>
      </c>
      <c r="J171" s="158"/>
      <c r="K171" s="290"/>
    </row>
    <row r="172" spans="1:11" ht="140" x14ac:dyDescent="0.2">
      <c r="A172" s="285">
        <v>170</v>
      </c>
      <c r="B172" s="326" t="s">
        <v>2085</v>
      </c>
      <c r="C172" s="152" t="s">
        <v>38</v>
      </c>
      <c r="D172" s="152" t="s">
        <v>7</v>
      </c>
      <c r="E172" s="157" t="s">
        <v>2076</v>
      </c>
      <c r="F172" s="365">
        <v>22000</v>
      </c>
      <c r="G172" s="152" t="s">
        <v>12</v>
      </c>
      <c r="H172" s="157" t="s">
        <v>1990</v>
      </c>
      <c r="I172" s="157" t="s">
        <v>2086</v>
      </c>
      <c r="J172" s="158"/>
      <c r="K172" s="290"/>
    </row>
    <row r="173" spans="1:11" ht="98" x14ac:dyDescent="0.2">
      <c r="A173" s="285">
        <v>171</v>
      </c>
      <c r="B173" s="315" t="s">
        <v>2087</v>
      </c>
      <c r="C173" s="152" t="s">
        <v>38</v>
      </c>
      <c r="D173" s="152" t="s">
        <v>7</v>
      </c>
      <c r="E173" s="157" t="s">
        <v>2076</v>
      </c>
      <c r="F173" s="365">
        <v>59820</v>
      </c>
      <c r="G173" s="152" t="s">
        <v>12</v>
      </c>
      <c r="H173" s="157" t="s">
        <v>1990</v>
      </c>
      <c r="I173" s="157" t="s">
        <v>2088</v>
      </c>
      <c r="J173" s="158"/>
      <c r="K173" s="290"/>
    </row>
    <row r="174" spans="1:11" ht="196" x14ac:dyDescent="0.2">
      <c r="A174" s="285">
        <v>172</v>
      </c>
      <c r="B174" s="315" t="s">
        <v>2312</v>
      </c>
      <c r="C174" s="152" t="s">
        <v>7</v>
      </c>
      <c r="D174" s="152" t="s">
        <v>7</v>
      </c>
      <c r="E174" s="152" t="s">
        <v>2089</v>
      </c>
      <c r="F174" s="365">
        <v>25800</v>
      </c>
      <c r="G174" s="152" t="s">
        <v>12</v>
      </c>
      <c r="H174" s="157" t="s">
        <v>1990</v>
      </c>
      <c r="I174" s="157" t="s">
        <v>2313</v>
      </c>
      <c r="J174" s="158"/>
      <c r="K174" s="290"/>
    </row>
    <row r="175" spans="1:11" ht="168" x14ac:dyDescent="0.2">
      <c r="A175" s="285">
        <v>173</v>
      </c>
      <c r="B175" s="315" t="s">
        <v>2090</v>
      </c>
      <c r="C175" s="152" t="s">
        <v>39</v>
      </c>
      <c r="D175" s="152" t="s">
        <v>7</v>
      </c>
      <c r="E175" s="157" t="s">
        <v>2076</v>
      </c>
      <c r="F175" s="365">
        <v>28000</v>
      </c>
      <c r="G175" s="152" t="s">
        <v>12</v>
      </c>
      <c r="H175" s="157" t="s">
        <v>1990</v>
      </c>
      <c r="I175" s="157" t="s">
        <v>2091</v>
      </c>
      <c r="J175" s="158"/>
      <c r="K175" s="290"/>
    </row>
    <row r="176" spans="1:11" ht="409" x14ac:dyDescent="0.2">
      <c r="A176" s="285">
        <v>174</v>
      </c>
      <c r="B176" s="315" t="s">
        <v>2107</v>
      </c>
      <c r="C176" s="287" t="s">
        <v>39</v>
      </c>
      <c r="D176" s="272" t="s">
        <v>8</v>
      </c>
      <c r="E176" s="152" t="s">
        <v>2108</v>
      </c>
      <c r="F176" s="275" t="s">
        <v>2109</v>
      </c>
      <c r="G176" s="272" t="s">
        <v>23</v>
      </c>
      <c r="H176" s="291" t="s">
        <v>2093</v>
      </c>
      <c r="I176" s="155" t="s">
        <v>2110</v>
      </c>
      <c r="J176" s="158" t="s">
        <v>2111</v>
      </c>
      <c r="K176" s="290"/>
    </row>
    <row r="177" spans="1:12" ht="48" x14ac:dyDescent="0.2">
      <c r="A177" s="285">
        <v>175</v>
      </c>
      <c r="B177" s="314" t="s">
        <v>2129</v>
      </c>
      <c r="C177" s="282" t="s">
        <v>39</v>
      </c>
      <c r="D177" s="272" t="s">
        <v>7</v>
      </c>
      <c r="E177" s="272"/>
      <c r="F177" s="275" t="s">
        <v>2130</v>
      </c>
      <c r="G177" s="155" t="s">
        <v>13</v>
      </c>
      <c r="H177" s="157" t="s">
        <v>2131</v>
      </c>
      <c r="I177" s="155" t="s">
        <v>2132</v>
      </c>
      <c r="J177" s="292"/>
      <c r="K177" s="290"/>
    </row>
    <row r="178" spans="1:12" ht="96" x14ac:dyDescent="0.2">
      <c r="A178" s="285">
        <v>176</v>
      </c>
      <c r="B178" s="315" t="s">
        <v>2133</v>
      </c>
      <c r="C178" s="272" t="s">
        <v>39</v>
      </c>
      <c r="D178" s="272" t="s">
        <v>7</v>
      </c>
      <c r="E178" s="152" t="s">
        <v>2134</v>
      </c>
      <c r="F178" s="275" t="s">
        <v>2135</v>
      </c>
      <c r="G178" s="152" t="s">
        <v>13</v>
      </c>
      <c r="H178" s="157" t="s">
        <v>2131</v>
      </c>
      <c r="I178" s="155" t="s">
        <v>2136</v>
      </c>
      <c r="J178" s="292"/>
      <c r="K178" s="290"/>
    </row>
    <row r="179" spans="1:12" ht="64" x14ac:dyDescent="0.2">
      <c r="A179" s="285">
        <v>177</v>
      </c>
      <c r="B179" s="315" t="s">
        <v>2137</v>
      </c>
      <c r="C179" s="152" t="s">
        <v>38</v>
      </c>
      <c r="D179" s="272" t="s">
        <v>7</v>
      </c>
      <c r="E179" s="272"/>
      <c r="F179" s="275" t="s">
        <v>2138</v>
      </c>
      <c r="G179" s="152" t="s">
        <v>13</v>
      </c>
      <c r="H179" s="157" t="s">
        <v>2131</v>
      </c>
      <c r="I179" s="155" t="s">
        <v>2139</v>
      </c>
      <c r="J179" s="292"/>
      <c r="K179" s="290"/>
    </row>
    <row r="180" spans="1:12" ht="48" x14ac:dyDescent="0.2">
      <c r="A180" s="285">
        <v>178</v>
      </c>
      <c r="B180" s="316" t="s">
        <v>2140</v>
      </c>
      <c r="C180" s="152" t="s">
        <v>38</v>
      </c>
      <c r="D180" s="272" t="s">
        <v>7</v>
      </c>
      <c r="E180" s="272"/>
      <c r="F180" s="275" t="s">
        <v>2141</v>
      </c>
      <c r="G180" s="152" t="s">
        <v>13</v>
      </c>
      <c r="H180" s="157" t="s">
        <v>2131</v>
      </c>
      <c r="I180" s="155" t="s">
        <v>2142</v>
      </c>
      <c r="J180" s="292"/>
      <c r="K180" s="290"/>
    </row>
    <row r="181" spans="1:12" ht="210" x14ac:dyDescent="0.2">
      <c r="A181" s="285">
        <v>179</v>
      </c>
      <c r="B181" s="315" t="s">
        <v>2143</v>
      </c>
      <c r="C181" s="272" t="s">
        <v>39</v>
      </c>
      <c r="D181" s="272" t="s">
        <v>8</v>
      </c>
      <c r="E181" s="152" t="s">
        <v>2144</v>
      </c>
      <c r="F181" s="274" t="s">
        <v>2314</v>
      </c>
      <c r="G181" s="152" t="s">
        <v>13</v>
      </c>
      <c r="H181" s="152" t="s">
        <v>2145</v>
      </c>
      <c r="I181" s="118" t="s">
        <v>2315</v>
      </c>
      <c r="J181" s="283" t="s">
        <v>2146</v>
      </c>
      <c r="K181" s="290"/>
    </row>
    <row r="182" spans="1:12" ht="168" x14ac:dyDescent="0.2">
      <c r="A182" s="285">
        <v>180</v>
      </c>
      <c r="B182" s="315" t="s">
        <v>2147</v>
      </c>
      <c r="C182" s="272" t="s">
        <v>39</v>
      </c>
      <c r="D182" s="272" t="s">
        <v>7</v>
      </c>
      <c r="E182" s="281" t="s">
        <v>2148</v>
      </c>
      <c r="F182" s="284">
        <v>25000</v>
      </c>
      <c r="G182" s="152" t="s">
        <v>18</v>
      </c>
      <c r="H182" s="157" t="s">
        <v>2149</v>
      </c>
      <c r="I182" s="167" t="s">
        <v>2150</v>
      </c>
      <c r="J182" s="375" t="s">
        <v>2316</v>
      </c>
      <c r="K182" s="290"/>
    </row>
    <row r="183" spans="1:12" ht="211" thickBot="1" x14ac:dyDescent="0.25">
      <c r="A183" s="430">
        <v>181</v>
      </c>
      <c r="B183" s="431" t="s">
        <v>2151</v>
      </c>
      <c r="C183" s="432" t="s">
        <v>39</v>
      </c>
      <c r="D183" s="432" t="s">
        <v>7</v>
      </c>
      <c r="E183" s="433" t="s">
        <v>2152</v>
      </c>
      <c r="F183" s="434">
        <v>3000</v>
      </c>
      <c r="G183" s="435" t="s">
        <v>18</v>
      </c>
      <c r="H183" s="436" t="s">
        <v>2149</v>
      </c>
      <c r="I183" s="437" t="s">
        <v>2153</v>
      </c>
      <c r="J183" s="438" t="s">
        <v>2154</v>
      </c>
      <c r="K183" s="290"/>
    </row>
    <row r="184" spans="1:12" x14ac:dyDescent="0.2">
      <c r="A184" s="336"/>
    </row>
    <row r="185" spans="1:12" x14ac:dyDescent="0.2">
      <c r="A185" s="327" t="s">
        <v>26</v>
      </c>
    </row>
    <row r="186" spans="1:12" ht="70.5" customHeight="1" x14ac:dyDescent="0.2">
      <c r="A186" s="412" t="s">
        <v>58</v>
      </c>
      <c r="B186" s="412"/>
      <c r="C186" s="412"/>
      <c r="D186" s="412"/>
      <c r="E186" s="412"/>
      <c r="F186" s="412"/>
      <c r="G186" s="412"/>
      <c r="H186" s="412"/>
      <c r="I186" s="412"/>
    </row>
    <row r="187" spans="1:12" x14ac:dyDescent="0.2">
      <c r="A187" s="13"/>
      <c r="B187" s="228"/>
      <c r="C187" s="289"/>
      <c r="D187" s="289"/>
      <c r="E187" s="289"/>
      <c r="F187" s="366"/>
      <c r="G187" s="289"/>
      <c r="H187" s="289"/>
      <c r="I187" s="289"/>
    </row>
    <row r="188" spans="1:12" ht="64" x14ac:dyDescent="0.2">
      <c r="A188" s="328" t="s">
        <v>0</v>
      </c>
      <c r="B188" s="415" t="s">
        <v>32</v>
      </c>
      <c r="C188" s="415"/>
      <c r="D188" s="415"/>
      <c r="E188" s="415"/>
      <c r="F188" s="415"/>
      <c r="G188" s="415"/>
      <c r="H188" s="415"/>
      <c r="I188" s="415"/>
    </row>
    <row r="189" spans="1:12" ht="150" customHeight="1" x14ac:dyDescent="0.2">
      <c r="A189" s="329" t="s">
        <v>4</v>
      </c>
      <c r="B189" s="418" t="s">
        <v>59</v>
      </c>
      <c r="C189" s="419"/>
      <c r="D189" s="419"/>
      <c r="E189" s="419"/>
      <c r="F189" s="419"/>
      <c r="G189" s="419"/>
      <c r="H189" s="419"/>
      <c r="I189" s="420"/>
    </row>
    <row r="190" spans="1:12" ht="48.75" customHeight="1" x14ac:dyDescent="0.2">
      <c r="A190" s="330" t="s">
        <v>34</v>
      </c>
      <c r="B190" s="416" t="s">
        <v>33</v>
      </c>
      <c r="C190" s="416"/>
      <c r="D190" s="416"/>
      <c r="E190" s="416"/>
      <c r="F190" s="416"/>
      <c r="G190" s="416"/>
      <c r="H190" s="416"/>
      <c r="I190" s="416"/>
      <c r="L190" s="312"/>
    </row>
    <row r="191" spans="1:12" ht="66" customHeight="1" x14ac:dyDescent="0.2">
      <c r="A191" s="331" t="s">
        <v>37</v>
      </c>
      <c r="B191" s="417" t="s">
        <v>46</v>
      </c>
      <c r="C191" s="417"/>
      <c r="D191" s="417"/>
      <c r="E191" s="417"/>
      <c r="F191" s="417"/>
      <c r="G191" s="417"/>
      <c r="H191" s="417"/>
      <c r="I191" s="417"/>
    </row>
    <row r="192" spans="1:12" ht="65" customHeight="1" x14ac:dyDescent="0.2">
      <c r="A192" s="332" t="s">
        <v>35</v>
      </c>
      <c r="B192" s="414" t="s">
        <v>51</v>
      </c>
      <c r="C192" s="414"/>
      <c r="D192" s="414"/>
      <c r="E192" s="414"/>
      <c r="F192" s="414"/>
      <c r="G192" s="414"/>
      <c r="H192" s="414"/>
      <c r="I192" s="414"/>
    </row>
    <row r="193" spans="1:9" ht="62" customHeight="1" x14ac:dyDescent="0.2">
      <c r="A193" s="333" t="s">
        <v>9</v>
      </c>
      <c r="B193" s="413" t="s">
        <v>52</v>
      </c>
      <c r="C193" s="413"/>
      <c r="D193" s="413"/>
      <c r="E193" s="413"/>
      <c r="F193" s="413"/>
      <c r="G193" s="413"/>
      <c r="H193" s="413"/>
      <c r="I193" s="413"/>
    </row>
    <row r="194" spans="1:9" ht="36" customHeight="1" x14ac:dyDescent="0.2">
      <c r="A194" s="328" t="s">
        <v>43</v>
      </c>
      <c r="B194" s="408" t="s">
        <v>40</v>
      </c>
      <c r="C194" s="408"/>
      <c r="D194" s="408"/>
      <c r="E194" s="408"/>
      <c r="F194" s="408"/>
      <c r="G194" s="408"/>
      <c r="H194" s="408"/>
      <c r="I194" s="408"/>
    </row>
    <row r="195" spans="1:9" ht="33" customHeight="1" x14ac:dyDescent="0.2">
      <c r="A195" s="334" t="s">
        <v>2</v>
      </c>
      <c r="B195" s="406" t="s">
        <v>36</v>
      </c>
      <c r="C195" s="406"/>
      <c r="D195" s="406"/>
      <c r="E195" s="406"/>
      <c r="F195" s="406"/>
      <c r="G195" s="406"/>
      <c r="H195" s="406"/>
      <c r="I195" s="406"/>
    </row>
    <row r="196" spans="1:9" ht="32.25" customHeight="1" x14ac:dyDescent="0.2">
      <c r="A196" s="335" t="s">
        <v>1</v>
      </c>
      <c r="B196" s="407" t="s">
        <v>53</v>
      </c>
      <c r="C196" s="407"/>
      <c r="D196" s="407"/>
      <c r="E196" s="407"/>
      <c r="F196" s="407"/>
      <c r="G196" s="407"/>
      <c r="H196" s="407"/>
      <c r="I196" s="407"/>
    </row>
  </sheetData>
  <mergeCells count="12">
    <mergeCell ref="B195:I195"/>
    <mergeCell ref="B196:I196"/>
    <mergeCell ref="B194:I194"/>
    <mergeCell ref="A1:J1"/>
    <mergeCell ref="A186:I186"/>
    <mergeCell ref="B193:I193"/>
    <mergeCell ref="B192:I192"/>
    <mergeCell ref="B188:I188"/>
    <mergeCell ref="B190:I190"/>
    <mergeCell ref="B191:I191"/>
    <mergeCell ref="B189:I189"/>
    <mergeCell ref="J53:J57"/>
  </mergeCells>
  <hyperlinks>
    <hyperlink ref="J39" r:id="rId1" display="https://isea.com.gr/odigos-anagnoriseis-karxarion/"/>
  </hyperlinks>
  <pageMargins left="0.74803149606299213" right="0.74803149606299213" top="0.98425196850393704" bottom="0.98425196850393704" header="0.51181102362204722" footer="0.51181102362204722"/>
  <pageSetup paperSize="9" scale="70" orientation="landscape" horizontalDpi="4294967292" verticalDpi="4294967292"/>
  <extLst>
    <ext xmlns:x14="http://schemas.microsoft.com/office/spreadsheetml/2009/9/main" uri="{CCE6A557-97BC-4b89-ADB6-D9C93CAAB3DF}">
      <x14:dataValidations xmlns:xm="http://schemas.microsoft.com/office/excel/2006/main" count="40">
        <x14:dataValidation type="list" showInputMessage="1" showErrorMessage="1">
          <x14:formula1>
            <xm:f>[1]lists!#REF!</xm:f>
          </x14:formula1>
          <xm:sqref>G11:G18</xm:sqref>
        </x14:dataValidation>
        <x14:dataValidation type="list" showInputMessage="1" showErrorMessage="1" promptTitle="Επιλογή από λίστα">
          <x14:formula1>
            <xm:f>[1]lists!#REF!</xm:f>
          </x14:formula1>
          <xm:sqref>C11:C18</xm:sqref>
        </x14:dataValidation>
        <x14:dataValidation type="list" showInputMessage="1" showErrorMessage="1">
          <x14:formula1>
            <xm:f>[1]lists!#REF!</xm:f>
          </x14:formula1>
          <xm:sqref>D11:D18</xm:sqref>
        </x14:dataValidation>
        <x14:dataValidation type="list" showInputMessage="1" showErrorMessage="1">
          <x14:formula1>
            <xm:f>[2]lists!#REF!</xm:f>
          </x14:formula1>
          <xm:sqref>G22</xm:sqref>
        </x14:dataValidation>
        <x14:dataValidation type="list" showInputMessage="1" showErrorMessage="1" promptTitle="Επιλογή από λίστα">
          <x14:formula1>
            <xm:f>[3]lists!#REF!</xm:f>
          </x14:formula1>
          <xm:sqref>C19:C22</xm:sqref>
        </x14:dataValidation>
        <x14:dataValidation type="list" showInputMessage="1" showErrorMessage="1">
          <x14:formula1>
            <xm:f>[3]lists!#REF!</xm:f>
          </x14:formula1>
          <xm:sqref>D19:D22 G19:G21</xm:sqref>
        </x14:dataValidation>
        <x14:dataValidation type="list" showInputMessage="1" showErrorMessage="1">
          <x14:formula1>
            <xm:f>[31]lists!#REF!</xm:f>
          </x14:formula1>
          <xm:sqref>G23:G31 D23:D31</xm:sqref>
        </x14:dataValidation>
        <x14:dataValidation type="list" showInputMessage="1" showErrorMessage="1" promptTitle="Επιλογή από λίστα">
          <x14:formula1>
            <xm:f>[31]lists!#REF!</xm:f>
          </x14:formula1>
          <xm:sqref>C23:C31</xm:sqref>
        </x14:dataValidation>
        <x14:dataValidation type="list" showInputMessage="1" showErrorMessage="1">
          <x14:formula1>
            <xm:f>[32]lists!#REF!</xm:f>
          </x14:formula1>
          <xm:sqref>G32:G33 D32:D33</xm:sqref>
        </x14:dataValidation>
        <x14:dataValidation type="list" showInputMessage="1" showErrorMessage="1" promptTitle="Επιλογή από λίστα">
          <x14:formula1>
            <xm:f>[32]lists!#REF!</xm:f>
          </x14:formula1>
          <xm:sqref>C32:C33</xm:sqref>
        </x14:dataValidation>
        <x14:dataValidation type="list" showInputMessage="1" showErrorMessage="1">
          <x14:formula1>
            <xm:f>[6]lists!#REF!</xm:f>
          </x14:formula1>
          <xm:sqref>G50:G51 D50:D51</xm:sqref>
        </x14:dataValidation>
        <x14:dataValidation type="list" showInputMessage="1" showErrorMessage="1" promptTitle="Επιλογή από λίστα">
          <x14:formula1>
            <xm:f>[6]lists!#REF!</xm:f>
          </x14:formula1>
          <xm:sqref>C50:C51</xm:sqref>
        </x14:dataValidation>
        <x14:dataValidation type="list" showInputMessage="1" showErrorMessage="1">
          <x14:formula1>
            <xm:f>[7]lists!#REF!</xm:f>
          </x14:formula1>
          <xm:sqref>G52 D52</xm:sqref>
        </x14:dataValidation>
        <x14:dataValidation type="list" showInputMessage="1" showErrorMessage="1" promptTitle="Επιλογή από λίστα">
          <x14:formula1>
            <xm:f>[7]lists!#REF!</xm:f>
          </x14:formula1>
          <xm:sqref>C52</xm:sqref>
        </x14:dataValidation>
        <x14:dataValidation type="list" showInputMessage="1" showErrorMessage="1">
          <x14:formula1>
            <xm:f>[45]lists!#REF!</xm:f>
          </x14:formula1>
          <xm:sqref>G53:G57 D53:D57</xm:sqref>
        </x14:dataValidation>
        <x14:dataValidation type="list" showInputMessage="1" showErrorMessage="1" promptTitle="Επιλογή από λίστα">
          <x14:formula1>
            <xm:f>[45]lists!#REF!</xm:f>
          </x14:formula1>
          <xm:sqref>C53:C57</xm:sqref>
        </x14:dataValidation>
        <x14:dataValidation type="list" showInputMessage="1" showErrorMessage="1">
          <x14:formula1>
            <xm:f>[14]lists!#REF!</xm:f>
          </x14:formula1>
          <xm:sqref>G60:G61 D59:D61</xm:sqref>
        </x14:dataValidation>
        <x14:dataValidation type="list" showInputMessage="1" showErrorMessage="1" promptTitle="Επιλογή από λίστα">
          <x14:formula1>
            <xm:f>[14]lists!#REF!</xm:f>
          </x14:formula1>
          <xm:sqref>C59:C61</xm:sqref>
        </x14:dataValidation>
        <x14:dataValidation type="list" showInputMessage="1" showErrorMessage="1">
          <x14:formula1>
            <xm:f>[46]lists!#REF!</xm:f>
          </x14:formula1>
          <xm:sqref>G59</xm:sqref>
        </x14:dataValidation>
        <x14:dataValidation type="list" showInputMessage="1" showErrorMessage="1">
          <x14:formula1>
            <xm:f>[17]lists!#REF!</xm:f>
          </x14:formula1>
          <xm:sqref>G62:G67 D62:D67</xm:sqref>
        </x14:dataValidation>
        <x14:dataValidation type="list" showInputMessage="1" showErrorMessage="1" promptTitle="Επιλογή από λίστα">
          <x14:formula1>
            <xm:f>[17]lists!#REF!</xm:f>
          </x14:formula1>
          <xm:sqref>C62:C67</xm:sqref>
        </x14:dataValidation>
        <x14:dataValidation type="list" showInputMessage="1" showErrorMessage="1">
          <x14:formula1>
            <xm:f>[19]lists!#REF!</xm:f>
          </x14:formula1>
          <xm:sqref>G96:G97 D96:D97</xm:sqref>
        </x14:dataValidation>
        <x14:dataValidation type="list" showInputMessage="1" showErrorMessage="1" promptTitle="Επιλογή από λίστα">
          <x14:formula1>
            <xm:f>[19]lists!#REF!</xm:f>
          </x14:formula1>
          <xm:sqref>C96:C97</xm:sqref>
        </x14:dataValidation>
        <x14:dataValidation type="list" showInputMessage="1" showErrorMessage="1">
          <x14:formula1>
            <xm:f>[22]lists!#REF!</xm:f>
          </x14:formula1>
          <xm:sqref>G98:G106 D98:D106</xm:sqref>
        </x14:dataValidation>
        <x14:dataValidation type="list" showInputMessage="1" showErrorMessage="1" promptTitle="Επιλογή από λίστα">
          <x14:formula1>
            <xm:f>[22]lists!#REF!</xm:f>
          </x14:formula1>
          <xm:sqref>C98:C106</xm:sqref>
        </x14:dataValidation>
        <x14:dataValidation type="list" showInputMessage="1" showErrorMessage="1">
          <x14:formula1>
            <xm:f>[23]lists!#REF!</xm:f>
          </x14:formula1>
          <xm:sqref>D110:D130 G110:G130</xm:sqref>
        </x14:dataValidation>
        <x14:dataValidation type="list" showInputMessage="1" showErrorMessage="1" promptTitle="Διαλλέξτε Τύπο Μέτρου από λίστα">
          <x14:formula1>
            <xm:f>[23]lists!#REF!</xm:f>
          </x14:formula1>
          <xm:sqref>C127</xm:sqref>
        </x14:dataValidation>
        <x14:dataValidation type="list" showInputMessage="1" showErrorMessage="1" promptTitle="Επιλογή από λίστα">
          <x14:formula1>
            <xm:f>[23]lists!#REF!</xm:f>
          </x14:formula1>
          <xm:sqref>C110:C126 C128:C130</xm:sqref>
        </x14:dataValidation>
        <x14:dataValidation type="list" showInputMessage="1" showErrorMessage="1">
          <x14:formula1>
            <xm:f>[38]lists!#REF!</xm:f>
          </x14:formula1>
          <xm:sqref>G131:G134 D131:D134</xm:sqref>
        </x14:dataValidation>
        <x14:dataValidation type="list" showInputMessage="1" showErrorMessage="1" promptTitle="Επιλογή από λίστα">
          <x14:formula1>
            <xm:f>[38]lists!#REF!</xm:f>
          </x14:formula1>
          <xm:sqref>C131:C134</xm:sqref>
        </x14:dataValidation>
        <x14:dataValidation type="list" showInputMessage="1" showErrorMessage="1">
          <x14:formula1>
            <xm:f>[24]lists!#REF!</xm:f>
          </x14:formula1>
          <xm:sqref>G135 D135</xm:sqref>
        </x14:dataValidation>
        <x14:dataValidation type="list" showInputMessage="1" showErrorMessage="1" promptTitle="Επιλογή από λίστα">
          <x14:formula1>
            <xm:f>[24]lists!#REF!</xm:f>
          </x14:formula1>
          <xm:sqref>C135</xm:sqref>
        </x14:dataValidation>
        <x14:dataValidation type="list" showInputMessage="1" showErrorMessage="1">
          <x14:formula1>
            <xm:f>[25]lists!#REF!</xm:f>
          </x14:formula1>
          <xm:sqref>G136:G141 D136:D141</xm:sqref>
        </x14:dataValidation>
        <x14:dataValidation type="list" showInputMessage="1" showErrorMessage="1" promptTitle="Επιλογή από λίστα">
          <x14:formula1>
            <xm:f>[25]lists!#REF!</xm:f>
          </x14:formula1>
          <xm:sqref>C136:C141</xm:sqref>
        </x14:dataValidation>
        <x14:dataValidation type="list" showInputMessage="1" showErrorMessage="1">
          <x14:formula1>
            <xm:f>[27]lists!#REF!</xm:f>
          </x14:formula1>
          <xm:sqref>G151:G175 D151:D175 C174</xm:sqref>
        </x14:dataValidation>
        <x14:dataValidation type="list" showInputMessage="1" showErrorMessage="1" promptTitle="Επιλογή από λίστα">
          <x14:formula1>
            <xm:f>[27]lists!#REF!</xm:f>
          </x14:formula1>
          <xm:sqref>C151:C173 C175</xm:sqref>
        </x14:dataValidation>
        <x14:dataValidation type="list" showInputMessage="1" showErrorMessage="1">
          <x14:formula1>
            <xm:f>[28]lists!#REF!</xm:f>
          </x14:formula1>
          <xm:sqref>G176 D176</xm:sqref>
        </x14:dataValidation>
        <x14:dataValidation type="list" showInputMessage="1" showErrorMessage="1" promptTitle="Επιλογή από λίστα">
          <x14:formula1>
            <xm:f>[28]lists!#REF!</xm:f>
          </x14:formula1>
          <xm:sqref>C176</xm:sqref>
        </x14:dataValidation>
        <x14:dataValidation type="list" showInputMessage="1" showErrorMessage="1">
          <x14:formula1>
            <xm:f>[29]lists!#REF!</xm:f>
          </x14:formula1>
          <xm:sqref>G182:G183 D182:D183</xm:sqref>
        </x14:dataValidation>
        <x14:dataValidation type="list" showInputMessage="1" showErrorMessage="1" promptTitle="Επιλογή από λίστα">
          <x14:formula1>
            <xm:f>[29]lists!#REF!</xm:f>
          </x14:formula1>
          <xm:sqref>C182:C183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16" workbookViewId="0">
      <selection activeCell="A23" sqref="A23"/>
    </sheetView>
  </sheetViews>
  <sheetFormatPr baseColWidth="10" defaultColWidth="11" defaultRowHeight="16" x14ac:dyDescent="0.2"/>
  <sheetData>
    <row r="1" spans="1:1" x14ac:dyDescent="0.2">
      <c r="A1" t="s">
        <v>3</v>
      </c>
    </row>
    <row r="2" spans="1:1" x14ac:dyDescent="0.2">
      <c r="A2" s="2" t="s">
        <v>25</v>
      </c>
    </row>
    <row r="3" spans="1:1" x14ac:dyDescent="0.2">
      <c r="A3" s="2" t="s">
        <v>29</v>
      </c>
    </row>
    <row r="4" spans="1:1" x14ac:dyDescent="0.2">
      <c r="A4" s="2" t="s">
        <v>30</v>
      </c>
    </row>
    <row r="5" spans="1:1" x14ac:dyDescent="0.2">
      <c r="A5" s="2" t="s">
        <v>31</v>
      </c>
    </row>
    <row r="6" spans="1:1" x14ac:dyDescent="0.2">
      <c r="A6" s="2" t="s">
        <v>28</v>
      </c>
    </row>
    <row r="9" spans="1:1" x14ac:dyDescent="0.2">
      <c r="A9" s="2" t="s">
        <v>6</v>
      </c>
    </row>
    <row r="10" spans="1:1" x14ac:dyDescent="0.2">
      <c r="A10" t="s">
        <v>39</v>
      </c>
    </row>
    <row r="11" spans="1:1" x14ac:dyDescent="0.2">
      <c r="A11" s="12" t="s">
        <v>38</v>
      </c>
    </row>
    <row r="13" spans="1:1" x14ac:dyDescent="0.2">
      <c r="A13" s="2" t="s">
        <v>7</v>
      </c>
    </row>
    <row r="14" spans="1:1" x14ac:dyDescent="0.2">
      <c r="A14" s="2" t="s">
        <v>8</v>
      </c>
    </row>
    <row r="16" spans="1:1" x14ac:dyDescent="0.2">
      <c r="A16" s="2" t="s">
        <v>10</v>
      </c>
    </row>
    <row r="17" spans="1:1" x14ac:dyDescent="0.2">
      <c r="A17" s="2" t="s">
        <v>12</v>
      </c>
    </row>
    <row r="18" spans="1:1" x14ac:dyDescent="0.2">
      <c r="A18" s="2" t="s">
        <v>11</v>
      </c>
    </row>
    <row r="19" spans="1:1" x14ac:dyDescent="0.2">
      <c r="A19" s="2" t="s">
        <v>21</v>
      </c>
    </row>
    <row r="20" spans="1:1" x14ac:dyDescent="0.2">
      <c r="A20" s="2" t="s">
        <v>18</v>
      </c>
    </row>
    <row r="21" spans="1:1" x14ac:dyDescent="0.2">
      <c r="A21" s="2" t="s">
        <v>14</v>
      </c>
    </row>
    <row r="22" spans="1:1" x14ac:dyDescent="0.2">
      <c r="A22" s="2" t="s">
        <v>15</v>
      </c>
    </row>
    <row r="23" spans="1:1" x14ac:dyDescent="0.2">
      <c r="A23" s="2" t="s">
        <v>16</v>
      </c>
    </row>
    <row r="24" spans="1:1" x14ac:dyDescent="0.2">
      <c r="A24" s="2" t="s">
        <v>17</v>
      </c>
    </row>
    <row r="25" spans="1:1" x14ac:dyDescent="0.2">
      <c r="A25" s="2" t="s">
        <v>13</v>
      </c>
    </row>
    <row r="26" spans="1:1" x14ac:dyDescent="0.2">
      <c r="A26" s="2" t="s">
        <v>23</v>
      </c>
    </row>
    <row r="27" spans="1:1" x14ac:dyDescent="0.2">
      <c r="A27" s="2" t="s">
        <v>22</v>
      </c>
    </row>
    <row r="28" spans="1:1" x14ac:dyDescent="0.2">
      <c r="A28" s="2" t="s">
        <v>20</v>
      </c>
    </row>
    <row r="29" spans="1:1" x14ac:dyDescent="0.2">
      <c r="A29" s="2" t="s">
        <v>19</v>
      </c>
    </row>
    <row r="30" spans="1:1" x14ac:dyDescent="0.2">
      <c r="A30" s="12" t="s">
        <v>48</v>
      </c>
    </row>
    <row r="35" spans="1:1" x14ac:dyDescent="0.2">
      <c r="A35" s="2"/>
    </row>
  </sheetData>
  <sheetProtection selectLockedCells="1" selectUnlockedCells="1"/>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Μέτρα Προτεραιότητας E.1</vt:lpstr>
      <vt:lpstr>Μέτρα Προτεραιότητας E.2Α</vt:lpstr>
      <vt:lpstr>Μέτρα Προτεραιότητας E.2Β</vt:lpstr>
      <vt:lpstr>Μέτρα Προτεραιότητας E.3</vt:lpstr>
      <vt:lpstr>lists</vt:lpstr>
    </vt:vector>
  </TitlesOfParts>
  <Company>VPAR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Δημήτρης</dc:creator>
  <cp:lastModifiedBy>eleni karali</cp:lastModifiedBy>
  <cp:lastPrinted>2019-03-07T11:32:53Z</cp:lastPrinted>
  <dcterms:created xsi:type="dcterms:W3CDTF">2018-12-19T10:32:32Z</dcterms:created>
  <dcterms:modified xsi:type="dcterms:W3CDTF">2019-04-03T12:12:01Z</dcterms:modified>
</cp:coreProperties>
</file>